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ocuments\00_Delo\2023\OBČINA DOL PRI LJUBLJANI\Vodovod\"/>
    </mc:Choice>
  </mc:AlternateContent>
  <xr:revisionPtr revIDLastSave="0" documentId="8_{3A2C301B-EC82-4BCD-89F4-1B9B847DF4A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kapitulacija" sheetId="5" r:id="rId1"/>
    <sheet name="1faza-V1-1del" sheetId="6" r:id="rId2"/>
    <sheet name="1faza-odsek V3" sheetId="3" r:id="rId3"/>
    <sheet name="1faza-odsek V4" sheetId="4" r:id="rId4"/>
    <sheet name="1F-HP V1-1" sheetId="7" r:id="rId5"/>
    <sheet name="1F-HP V3" sheetId="8" r:id="rId6"/>
    <sheet name="1F-HP V4" sheetId="9" r:id="rId7"/>
  </sheets>
  <definedNames>
    <definedName name="_xlnm._FilterDatabase" localSheetId="2" hidden="1">'1faza-odsek V3'!$A$42:$F$230</definedName>
    <definedName name="_xlnm._FilterDatabase" localSheetId="3" hidden="1">'1faza-odsek V4'!$A$42:$F$240</definedName>
    <definedName name="_xlnm._FilterDatabase" localSheetId="1" hidden="1">'1faza-V1-1del'!$A$42:$F$233</definedName>
    <definedName name="_xlnm._FilterDatabase" localSheetId="4" hidden="1">'1F-HP V1-1'!$A$19:$G$88</definedName>
    <definedName name="_xlnm._FilterDatabase" localSheetId="5" hidden="1">'1F-HP V3'!$A$19:$G$84</definedName>
    <definedName name="_xlnm._FilterDatabase" localSheetId="6" hidden="1">'1F-HP V4'!$A$18:$G$87</definedName>
    <definedName name="_xlnm.Print_Area" localSheetId="2">'1faza-odsek V3'!$A$1:$F$230</definedName>
    <definedName name="_xlnm.Print_Area" localSheetId="3">'1faza-odsek V4'!$A$1:$F$240</definedName>
    <definedName name="_xlnm.Print_Area" localSheetId="1">'1faza-V1-1del'!$A$1:$F$233</definedName>
    <definedName name="_xlnm.Print_Area" localSheetId="4">'1F-HP V1-1'!$A$1:$G$88</definedName>
    <definedName name="_xlnm.Print_Area" localSheetId="5">'1F-HP V3'!$A$1:$G$84</definedName>
    <definedName name="_xlnm.Print_Area" localSheetId="6">'1F-HP V4'!$A$1:$G$87</definedName>
    <definedName name="_xlnm.Print_Area" localSheetId="0">rekapitulacija!$A$1:$D$58</definedName>
    <definedName name="_xlnm.Print_Titles" localSheetId="2">'1faza-odsek V3'!$42:$42</definedName>
    <definedName name="_xlnm.Print_Titles" localSheetId="3">'1faza-odsek V4'!$42:$42</definedName>
    <definedName name="_xlnm.Print_Titles" localSheetId="1">'1faza-V1-1del'!$42:$42</definedName>
    <definedName name="_xlnm.Print_Titles" localSheetId="4">'1F-HP V1-1'!$19:$19</definedName>
    <definedName name="_xlnm.Print_Titles" localSheetId="5">'1F-HP V3'!$19:$19</definedName>
    <definedName name="_xlnm.Print_Titles" localSheetId="6">'1F-HP V4'!$18:$18</definedName>
  </definedNames>
  <calcPr calcId="191029"/>
</workbook>
</file>

<file path=xl/calcChain.xml><?xml version="1.0" encoding="utf-8"?>
<calcChain xmlns="http://schemas.openxmlformats.org/spreadsheetml/2006/main">
  <c r="G83" i="9" l="1"/>
  <c r="G81" i="9"/>
  <c r="G79" i="9"/>
  <c r="G77" i="9"/>
  <c r="G75" i="9"/>
  <c r="G74" i="9"/>
  <c r="G72" i="9"/>
  <c r="G70" i="9"/>
  <c r="G68" i="9"/>
  <c r="G66" i="9"/>
  <c r="G65" i="9"/>
  <c r="G57" i="9"/>
  <c r="G55" i="9"/>
  <c r="G53" i="9"/>
  <c r="G51" i="9"/>
  <c r="G49" i="9"/>
  <c r="G47" i="9"/>
  <c r="G45" i="9"/>
  <c r="G43" i="9"/>
  <c r="G41" i="9"/>
  <c r="G39" i="9"/>
  <c r="G30" i="9"/>
  <c r="G28" i="9"/>
  <c r="G26" i="9"/>
  <c r="G24" i="9"/>
  <c r="G22" i="9"/>
  <c r="G20" i="9"/>
  <c r="G80" i="8"/>
  <c r="G78" i="8"/>
  <c r="G76" i="8"/>
  <c r="G74" i="8"/>
  <c r="G72" i="8"/>
  <c r="G70" i="8"/>
  <c r="G69" i="8"/>
  <c r="G67" i="8"/>
  <c r="G65" i="8"/>
  <c r="G57" i="8"/>
  <c r="G55" i="8"/>
  <c r="G53" i="8"/>
  <c r="G51" i="8"/>
  <c r="G49" i="8"/>
  <c r="G47" i="8"/>
  <c r="G45" i="8"/>
  <c r="G43" i="8"/>
  <c r="G41" i="8"/>
  <c r="G39" i="8"/>
  <c r="G31" i="8"/>
  <c r="G29" i="8"/>
  <c r="G27" i="8"/>
  <c r="G25" i="8"/>
  <c r="G23" i="8"/>
  <c r="G21" i="8"/>
  <c r="G84" i="7"/>
  <c r="G82" i="7"/>
  <c r="G80" i="7"/>
  <c r="G78" i="7"/>
  <c r="G76" i="7"/>
  <c r="G74" i="7"/>
  <c r="G72" i="7"/>
  <c r="G70" i="7"/>
  <c r="G68" i="7"/>
  <c r="G66" i="7"/>
  <c r="G58" i="7"/>
  <c r="G56" i="7"/>
  <c r="G54" i="7"/>
  <c r="G52" i="7"/>
  <c r="G50" i="7"/>
  <c r="G48" i="7"/>
  <c r="G46" i="7"/>
  <c r="G44" i="7"/>
  <c r="G42" i="7"/>
  <c r="G40" i="7"/>
  <c r="G38" i="7"/>
  <c r="G30" i="7"/>
  <c r="G28" i="7"/>
  <c r="G26" i="7"/>
  <c r="G24" i="7"/>
  <c r="G22" i="7"/>
  <c r="G20" i="7"/>
  <c r="F44" i="6"/>
  <c r="F46" i="6"/>
  <c r="F44" i="4"/>
  <c r="F45" i="4"/>
  <c r="F46" i="4"/>
  <c r="F47" i="4"/>
  <c r="F48" i="4"/>
  <c r="F49" i="4"/>
  <c r="F50" i="4"/>
  <c r="F51" i="4"/>
  <c r="F52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5" i="4"/>
  <c r="F86" i="4"/>
  <c r="F87" i="4"/>
  <c r="F89" i="4"/>
  <c r="F91" i="4"/>
  <c r="F93" i="4"/>
  <c r="F95" i="4"/>
  <c r="F97" i="4"/>
  <c r="F99" i="4"/>
  <c r="F101" i="4"/>
  <c r="F103" i="4"/>
  <c r="F105" i="4"/>
  <c r="F107" i="4"/>
  <c r="F109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7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80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43" i="4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9" i="3"/>
  <c r="F91" i="3"/>
  <c r="F93" i="3"/>
  <c r="F95" i="3"/>
  <c r="F97" i="3"/>
  <c r="F99" i="3"/>
  <c r="F101" i="3"/>
  <c r="F103" i="3"/>
  <c r="F105" i="3"/>
  <c r="F106" i="3"/>
  <c r="F107" i="3"/>
  <c r="F109" i="3"/>
  <c r="F111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9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8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6" i="3"/>
  <c r="F197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9" i="3"/>
  <c r="F43" i="3"/>
  <c r="F45" i="6"/>
  <c r="F47" i="6"/>
  <c r="F48" i="6"/>
  <c r="F49" i="6"/>
  <c r="F50" i="6"/>
  <c r="F51" i="6"/>
  <c r="F52" i="6"/>
  <c r="F53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5" i="6"/>
  <c r="F86" i="6"/>
  <c r="F87" i="6"/>
  <c r="F89" i="6"/>
  <c r="F91" i="6"/>
  <c r="F93" i="6"/>
  <c r="F95" i="6"/>
  <c r="F97" i="6"/>
  <c r="F99" i="6"/>
  <c r="F101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7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1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20" i="6"/>
  <c r="F221" i="6"/>
  <c r="F222" i="6"/>
  <c r="F223" i="6"/>
  <c r="F224" i="6"/>
  <c r="F225" i="6"/>
  <c r="F226" i="6"/>
  <c r="F227" i="6"/>
  <c r="F228" i="6"/>
  <c r="F229" i="6"/>
  <c r="F230" i="6"/>
  <c r="F232" i="6"/>
  <c r="D106" i="4"/>
  <c r="F106" i="4" s="1"/>
  <c r="D104" i="4"/>
  <c r="F104" i="4" s="1"/>
  <c r="D100" i="4"/>
  <c r="F100" i="4" s="1"/>
  <c r="D98" i="4"/>
  <c r="F98" i="4" s="1"/>
  <c r="D96" i="4"/>
  <c r="F96" i="4" s="1"/>
  <c r="D92" i="4"/>
  <c r="D94" i="4" s="1"/>
  <c r="F94" i="4" s="1"/>
  <c r="D84" i="4"/>
  <c r="F84" i="4" s="1"/>
  <c r="D108" i="3"/>
  <c r="F108" i="3" s="1"/>
  <c r="D104" i="3"/>
  <c r="F104" i="3" s="1"/>
  <c r="D98" i="3"/>
  <c r="F98" i="3" s="1"/>
  <c r="D100" i="3"/>
  <c r="F100" i="3" s="1"/>
  <c r="D96" i="3"/>
  <c r="F96" i="3" s="1"/>
  <c r="D92" i="3"/>
  <c r="F92" i="3" s="1"/>
  <c r="D84" i="3"/>
  <c r="D88" i="3" s="1"/>
  <c r="D102" i="3" s="1"/>
  <c r="F102" i="3" s="1"/>
  <c r="D98" i="6"/>
  <c r="F98" i="6" s="1"/>
  <c r="D84" i="6"/>
  <c r="F84" i="6" s="1"/>
  <c r="D96" i="6"/>
  <c r="F96" i="6" s="1"/>
  <c r="D92" i="6"/>
  <c r="F92" i="6" s="1"/>
  <c r="D54" i="6"/>
  <c r="F54" i="6" s="1"/>
  <c r="D53" i="4"/>
  <c r="F53" i="4" s="1"/>
  <c r="D53" i="3"/>
  <c r="F53" i="3" s="1"/>
  <c r="F92" i="4" l="1"/>
  <c r="D110" i="3"/>
  <c r="F110" i="3" s="1"/>
  <c r="G32" i="9"/>
  <c r="G59" i="9"/>
  <c r="G61" i="9" s="1"/>
  <c r="G10" i="9" s="1"/>
  <c r="F67" i="4"/>
  <c r="F28" i="4" s="1"/>
  <c r="D88" i="4"/>
  <c r="F238" i="4"/>
  <c r="F240" i="4" s="1"/>
  <c r="F34" i="4" s="1"/>
  <c r="G85" i="9"/>
  <c r="G87" i="9" s="1"/>
  <c r="G12" i="9" s="1"/>
  <c r="D94" i="3"/>
  <c r="F94" i="3" s="1"/>
  <c r="F179" i="4"/>
  <c r="F181" i="4" s="1"/>
  <c r="F32" i="4" s="1"/>
  <c r="D94" i="6"/>
  <c r="F94" i="6" s="1"/>
  <c r="F231" i="6"/>
  <c r="F233" i="6" s="1"/>
  <c r="F34" i="6" s="1"/>
  <c r="F180" i="6"/>
  <c r="F182" i="6" s="1"/>
  <c r="F32" i="6" s="1"/>
  <c r="F68" i="6"/>
  <c r="F28" i="6" s="1"/>
  <c r="F84" i="3"/>
  <c r="F228" i="3"/>
  <c r="F230" i="3" s="1"/>
  <c r="F34" i="3" s="1"/>
  <c r="G86" i="7"/>
  <c r="G88" i="7" s="1"/>
  <c r="E13" i="7" s="1"/>
  <c r="G60" i="7"/>
  <c r="G62" i="7" s="1"/>
  <c r="E11" i="7" s="1"/>
  <c r="G32" i="7"/>
  <c r="G34" i="7" s="1"/>
  <c r="E9" i="7" s="1"/>
  <c r="G33" i="8"/>
  <c r="G82" i="8"/>
  <c r="G84" i="8" s="1"/>
  <c r="G12" i="8" s="1"/>
  <c r="G59" i="8"/>
  <c r="G61" i="8" s="1"/>
  <c r="G10" i="8" s="1"/>
  <c r="F88" i="3"/>
  <c r="D90" i="3"/>
  <c r="F90" i="3" s="1"/>
  <c r="F67" i="3"/>
  <c r="F28" i="3" s="1"/>
  <c r="D88" i="6"/>
  <c r="D108" i="4"/>
  <c r="D112" i="3" l="1"/>
  <c r="F112" i="3" s="1"/>
  <c r="F138" i="3" s="1"/>
  <c r="F140" i="3" s="1"/>
  <c r="F30" i="3" s="1"/>
  <c r="D90" i="4"/>
  <c r="F88" i="4"/>
  <c r="E15" i="7"/>
  <c r="F88" i="6"/>
  <c r="D90" i="6"/>
  <c r="F108" i="4"/>
  <c r="D110" i="4"/>
  <c r="F110" i="4" s="1"/>
  <c r="D49" i="5" l="1"/>
  <c r="F11" i="6"/>
  <c r="D102" i="4"/>
  <c r="F102" i="4" s="1"/>
  <c r="F90" i="4"/>
  <c r="F136" i="4" s="1"/>
  <c r="F177" i="3"/>
  <c r="F179" i="3" s="1"/>
  <c r="F32" i="3" s="1"/>
  <c r="F36" i="3" s="1"/>
  <c r="F90" i="6"/>
  <c r="D100" i="6"/>
  <c r="F138" i="4" l="1"/>
  <c r="F30" i="4" s="1"/>
  <c r="F36" i="4" s="1"/>
  <c r="F10" i="4" s="1"/>
  <c r="F10" i="3"/>
  <c r="D44" i="5"/>
  <c r="F100" i="6"/>
  <c r="D102" i="6"/>
  <c r="F102" i="6" s="1"/>
  <c r="D45" i="5" l="1"/>
  <c r="F136" i="6"/>
  <c r="F138" i="6" s="1"/>
  <c r="F30" i="6" s="1"/>
  <c r="F36" i="6" s="1"/>
  <c r="G35" i="8"/>
  <c r="G8" i="8" s="1"/>
  <c r="G14" i="8" s="1"/>
  <c r="D50" i="5" s="1"/>
  <c r="F10" i="6" l="1"/>
  <c r="D43" i="5"/>
  <c r="F11" i="3"/>
  <c r="F13" i="3" s="1"/>
  <c r="D46" i="5" l="1"/>
  <c r="F13" i="6"/>
  <c r="F16" i="3"/>
  <c r="F20" i="3" s="1"/>
  <c r="G34" i="9" l="1"/>
  <c r="G8" i="9" s="1"/>
  <c r="G14" i="9" s="1"/>
  <c r="D51" i="5" s="1"/>
  <c r="D52" i="5" s="1"/>
  <c r="F11" i="4" l="1"/>
  <c r="F13" i="4" s="1"/>
  <c r="F16" i="4" l="1"/>
  <c r="F20" i="4" s="1"/>
  <c r="D54" i="5" l="1"/>
  <c r="F16" i="6" l="1"/>
  <c r="F20" i="6" s="1"/>
  <c r="D56" i="5"/>
  <c r="D57" i="5" s="1"/>
</calcChain>
</file>

<file path=xl/sharedStrings.xml><?xml version="1.0" encoding="utf-8"?>
<sst xmlns="http://schemas.openxmlformats.org/spreadsheetml/2006/main" count="1244" uniqueCount="337">
  <si>
    <t>Postavitev gradbenih profilov na vzpostavljeno os trase cevovoda ter določitev nivoja za merjenje globine izkopa in polaganje cevovoda. Obračun za 1 kos.</t>
  </si>
  <si>
    <t>Ročno planiranje dna jarka s točnostjo +/- 3 cm v projektiranem padcu. Obračun za 1 m2.</t>
  </si>
  <si>
    <t>Črpanje vode iz gradbene jame v času gradnje.
Obračun za 1 uro.</t>
  </si>
  <si>
    <t>ur</t>
  </si>
  <si>
    <t>Nabava in obbetoniranje drogov signalnih tablic za oznako hidrantov, odzračevalnih garnitur in zasunov. Stebrički so iz jeklenih cevi d 40 mm, višine 1800 mm. Poraba bet. do 0.25 m3/kos. Obračun za 1 kos.</t>
  </si>
  <si>
    <t xml:space="preserve">Priprava gradbišča, določitev deponije vodovodnega materiala in zavarovanje. Po končanih delih se gradbišče pospravi in vzpostavi v prvotno stanje.
</t>
  </si>
  <si>
    <t>Nabava in polaganje signalnega traku nad vodovodnimi cevmi.
 Obračun po 1 m1.</t>
  </si>
  <si>
    <t>PROJEKT:</t>
  </si>
  <si>
    <t>OBJEKT:</t>
  </si>
  <si>
    <t>DATUM:</t>
  </si>
  <si>
    <t>ZEMELJSKA DELA</t>
  </si>
  <si>
    <t>MONTAŽNA DELA</t>
  </si>
  <si>
    <t>SKUPAJ</t>
  </si>
  <si>
    <t xml:space="preserve"> </t>
  </si>
  <si>
    <t>m3</t>
  </si>
  <si>
    <t>skupaj</t>
  </si>
  <si>
    <t>m1</t>
  </si>
  <si>
    <t>kos</t>
  </si>
  <si>
    <t>VODOVODNE ARMATURE</t>
  </si>
  <si>
    <t>NABAVA VODOVODNEGA MATERIALA</t>
  </si>
  <si>
    <t>Dodatna in nepredvidena dela. Obračun stroškov po dejanski porabi časa in materiala, po vpisu v gradbeni dnevnik. Ocena stroškov 10% od vrednosti materiala</t>
  </si>
  <si>
    <t>Nabava, dobava in montaža tablic za označevanje hidrantov, zračnikov in zasunov. Obračun za kos.</t>
  </si>
  <si>
    <t>Zavarovanje nastavkov za zasune, odzračevalne garniture in hidrante z betonskimi montažnimi podložkami, ter namestitev cestnih kap na končno niveleto terena ali cestišča. Obračun za 1 kos.</t>
  </si>
  <si>
    <t>Tlačni preizkus cevovoda- priprava na preizkus po EN 805, možna izvedba v več fazah, po odsekih.Obračun po dejanskih stroških - za m1.</t>
  </si>
  <si>
    <t>Nabava, dobava in izdelava nasipa do 20 cm nad temenom cevi. Na pešč. post. se izvede 3-5 cm deb. ležišče cevi. Obsip cevi se izvaja v slojih po 15 cm iz 2xsejanega peska fr. 0,02 - 8 mm, istočasno na obeh straneh cevi z utrjevanjem po standard. Proktor. postopku. 
Obračun za 1 m3.</t>
  </si>
  <si>
    <t>NL  fazonski kos, sidrani z VI tesnili, v kompletu z VI tesnili</t>
  </si>
  <si>
    <t>Zakoličenje osi cevovoda z zavarovanjem osi, oznako horizontalnih in vertikalnih lomov, oznako vozlišč, odcepov in zakoličba mesta prevezave na obstoječi cevovod. Obračun za 1 m1.</t>
  </si>
  <si>
    <t>Nabava in dobava 2x sejanega peska fr.0.02-8 mm in izdelava nasipa za izravnavo dna jarka debeline 10 cm , s planiranjem in utrjevanjem do 95 % trdnosti po standardnem Proktorjevem postopku.
Obračun za 1 m3.</t>
  </si>
  <si>
    <t>m2</t>
  </si>
  <si>
    <t>SKUPAJ:</t>
  </si>
  <si>
    <t>PROJEKTANTSKA OCENA (skupaj z DDV):</t>
  </si>
  <si>
    <t>€</t>
  </si>
  <si>
    <t xml:space="preserve">Nakladanje, razkladanje in prevoz vodovodnega materiala in orodja po gradbišču od deponije do mesta  vgradnje.  </t>
  </si>
  <si>
    <t>Prenos, spuščanje in polaganje cevi v jarek ter poravnanje v horizontalni in vertikalni smeri. Obračun za 1 m1.</t>
  </si>
  <si>
    <t>NAČRT VODOVODA</t>
  </si>
  <si>
    <t>Vmesni cevni kos, l=500 mm, NL DN 100</t>
  </si>
  <si>
    <t xml:space="preserve">Montaža  NL fazonskih kosov DN 100 </t>
  </si>
  <si>
    <t>E kos, PN 10, DN 100</t>
  </si>
  <si>
    <t>Montaža NL cevi DN 100.</t>
  </si>
  <si>
    <t xml:space="preserve">PREČKANJE S KOMUNALNIMI VODI  </t>
  </si>
  <si>
    <t>N kos, PN 10, DN 80.</t>
  </si>
  <si>
    <t>Ročni izkop v terenu III. -VI. kat. globine 0.0-4.0 m širine jarka do 3 m. z nakladanjem na kamion. 
Obračun za 1 m3.</t>
  </si>
  <si>
    <t>Prenos, spuščanje in polaganje NL elementov teže do 100 kg v jarek ter poravnanje v vertikalni in horizontalni smeri.</t>
  </si>
  <si>
    <t>Faktor razrahljivosti upoštevan v ceni na enoto.</t>
  </si>
  <si>
    <t>Izdelava PID po gradbeni zakonodaji ter skladno z zahtevo bodočega upravljalca vodovoda oddaja v projektni obliki-2x tudi 1x  v elektronski obliki.</t>
  </si>
  <si>
    <t>Izvedba projektantskega nadzora pri gradnji .</t>
  </si>
  <si>
    <t>Sodelovanje in nadzor geomehanika med gradnjo.</t>
  </si>
  <si>
    <t>Obbetoniranje odcepov, hidrantov, odzračevalnih garnitur, lokov in podbetoniranje NL elementov v jaških, s porabo betona do 0.15-0.20 m3/kos. Obračun za 1 obbetoniranje.</t>
  </si>
  <si>
    <t>Dodatna in nepredvidena dela. Obračun stroškovpo dejanski porabi časa in materiala, po vpisu v gradbeni dnevnik. Ocena stroškov 10% od vrednosti montažnih del.</t>
  </si>
  <si>
    <t>Transportni stroški dobave materiala.</t>
  </si>
  <si>
    <t>Preizkus hidrantov na novem cevovodu s pridobitvijo potrdila o delovanju. Obračun za kos.</t>
  </si>
  <si>
    <t>MMA kos, PN 10, Vi spoj, DN 100/80.</t>
  </si>
  <si>
    <t>ŠT. NAČRTA:</t>
  </si>
  <si>
    <t>Davek na dodano vrednost (22%):</t>
  </si>
  <si>
    <t>Dovoz odkopanega materiala na trajno gradbeno deponijo do 5 km z nakladanjem na kamion, razkladanjem, razgrinjanjem, planiranjem in utrjevanjem v slojih po 50 cm, vključno stroški deponije. Obračun za 1 m3.</t>
  </si>
  <si>
    <t>Izkop terena III.-IV.ktg. (ročno:strojno, 20:80) za potrebe postavitve hidrantov. Obsip hidrantov s primernim gramoznim materialom fr.0.02-60 mm (cca 2 m3/ kos). Ureditev terena v novo stanje.
Obračun za 1 kos.</t>
  </si>
  <si>
    <t>Dezinfekcija cevovoda pred izvedbo prevezav in vključitvijo v obratovanje. Postavka vključuje izpiranje cevovoda in pridobitev atesta ustreznosti kvalitete vode. Obračun za 1 m1.</t>
  </si>
  <si>
    <t>NL Natural cev C40, s tesnili, l=6.00 m, DN 100</t>
  </si>
  <si>
    <t>NL Natural cev C40,  Standard spoj z Vi tesnili, l=6.00 m, DN 100</t>
  </si>
  <si>
    <t>Podtalni hidrant DN 80,s cestno kapo s podložko, z vgradno dolžino l=1,25 m.</t>
  </si>
  <si>
    <t xml:space="preserve"> Po končanih delih se gradbišče pospravi in vzpostavi v  stanje po zunanji ureditvi območja.</t>
  </si>
  <si>
    <t>Ostala dodatna in nepredvidena dela. Obračun stroškov po dejanskih stroških porabe časa in materiala po vpisu v gradbeni dnevnik. 
Ocena stroškov 10% vrednosti zemeljskih del.</t>
  </si>
  <si>
    <t>ČAS GRADNJE</t>
  </si>
  <si>
    <t>Prenos, spuščanje in montaža zasunov DN 80 z vgradno garnituro in cestno kapo s podložko. Obračun za 1 kos.</t>
  </si>
  <si>
    <t>Prenos, spuščanje in montaža zasunov DN 100 z vgradno garnituro in cestno kapo s podložko. Obračun za 1 kos.</t>
  </si>
  <si>
    <t>Prenos, spuščanje in montaža podtalnega hidranta DN 80 s cestno kapo . Obračun za 1 kos.</t>
  </si>
  <si>
    <t>Izvedba zaščite podzemnega TK voda, pri vzporednem poteku. Vključno z:
 - zakoličba kablovoda
 - ročno izvajanje zemeljskih del
 - nadzor upravljalca</t>
  </si>
  <si>
    <t>Izdelava posnetka obstoječega stanja terena po zakoličbi cevovoda zaradi pravilne vzpostavitve terena v prvotno stanje po izvedenih delih (cesta, robniki, ograja, dvorišča ..), Obračun za komplet.</t>
  </si>
  <si>
    <t>Demontaža obstoječih cevi pri priključitvah novih in prekinitvah, z začasnim zapiranjem ventilov na obst. cevi, zapora vodooskrbe. Demontaža obst. cestnih kap z označevalnimi tablicami ukinjenih zasunov, hidrantov. Odvoz demontiranih delov, tudi ukinjenih cevi  na trajno deponijo, vključno s stroški deponije.</t>
  </si>
  <si>
    <t xml:space="preserve">Montaža  NL fazonskih kosov DN 80 </t>
  </si>
  <si>
    <t xml:space="preserve">Prenos, spuščanje in montaža odzračevalne garniture DN 50-podzemna izvedba s s cestno kapo. Obračun za 1 kos. </t>
  </si>
  <si>
    <t>T kos, PN 10, DN 100/50</t>
  </si>
  <si>
    <t>Odzračevalna garnitura  podzemna izvedba s cestno kapo in betonsko podložko, PN 16, hvgr= 1.0 m , DN 50.(max zračni pretok 3,2 m3/min)-DIN 2501</t>
  </si>
  <si>
    <t>NAROČNIK:</t>
  </si>
  <si>
    <t>REKAPITULACIJA :</t>
  </si>
  <si>
    <t xml:space="preserve">A. JAVNI VODOVOD  </t>
  </si>
  <si>
    <t>A1.VODOVODNI PRIKLJUČKI</t>
  </si>
  <si>
    <t xml:space="preserve">A: REKAPITULACIJA </t>
  </si>
  <si>
    <t>Strojni zkop jarka globine 0.0-4.0 m v terenu III-IV. kat. z nakladanjem na kamion  Brežine se izvajajo v naklonu 65° do nivoja -0.10 m do novega terena.
Obračun za 1 m3.</t>
  </si>
  <si>
    <t>Montaža provizorij cevi PE d 63  (odcep s cevi DN 80 -po odsekih ob trasi za začasno napajanje objektov, premostitve prekinitve vodovodnih cevi  - zaradi prevezav in priključitvijo hišnih priključkov ob trasi; vključno z montažo priključnih spojk d 63. Po opustitvi provizorija cevi, se demontira odcep obst. cevi . Obračun za komplet izvedenih del.</t>
  </si>
  <si>
    <t>SPOJNI KOSI</t>
  </si>
  <si>
    <t>Vijačni material za medprirobnične spoje fazonskih kosov, armatur in spojnih kosov je zajet v ceni fazonov, armatur in spojnih kosov</t>
  </si>
  <si>
    <t>3.0 MONTAŽNA DELA</t>
  </si>
  <si>
    <t>4.0 NABAVA MATERIALA</t>
  </si>
  <si>
    <t>2.0 ZEMELJSKA IN GRADBENA DELA</t>
  </si>
  <si>
    <t>1.0 PREDDELA IN OSTALA DELA</t>
  </si>
  <si>
    <t>PREDDELA IN OSTALA DELA</t>
  </si>
  <si>
    <t>Dovoz odkopanega materiala na začasno gradbeno deponijo  z nakladanjem na kamion, razkladanjem, razgrinjanjem, planiranjem in utrjevanjem v slojih po 50 cm, vključno stroški deponije. Obračun za 1 m3.</t>
  </si>
  <si>
    <t>Dovoz odkopanega materiala-višek materiala pred dokončno ureditvijo terena in iz začasne deponije-  na trajno gradbeno deponijo do 5 km z nakladanjem na kamion, razkladanjem, razgrinjanjem, planiranjem in utrjevanjem v slojih po 50 cm, vključno stroški deponije. Obračun za 1 m3.</t>
  </si>
  <si>
    <t xml:space="preserve">NL FAZONSKI KOSI: </t>
  </si>
  <si>
    <t>opis dela</t>
  </si>
  <si>
    <t>enota mere</t>
  </si>
  <si>
    <t>količina</t>
  </si>
  <si>
    <t>cena/enoto</t>
  </si>
  <si>
    <t>cena</t>
  </si>
  <si>
    <t>Dobava izbranega tamponskega drobljenca fr.0.02-100 mm za zasip  do višine potrebne za končno ureditev terena in z začasnim zasipom do terena (do končne ureditve ceste), s komprimiranjem v slojih deb. 20 cm-obstoječ material, vključno dovoz z začasne deponije.
Obračun za 1 m3 izvedenega zasipa.</t>
  </si>
  <si>
    <t>Strojno rezanje asfalta debeline do 12 cm. Obračun za 1 m1- V SKLOPU UREDITVE CESTE.</t>
  </si>
  <si>
    <t>Izdelava finega planuma zgornjega ustroja z utrjevanjem na predpisano nosilnost, vključno z dosipom materiala, meritvami nosilnosti- podlaga za asfaltiranje.Obračun za 1 m2- V SKLOPU UREDITVE CESTE.</t>
  </si>
  <si>
    <t>Asfaltiranje cestišča nosilnim sloj AC 16 SURF b 50/70 v deb. 7 cm. Izvedba po zahtevi upravljalca ceste in dovoljenja za poseg v cesto. Cena zajema material in delo, premaz stikov z dilaplastom.
Obračun za 1 m2.-- V SKLOPU UREDITVE CESTE.</t>
  </si>
  <si>
    <t>Asfaltiranje vozišča z obrabnim slojem asfalta AC 11 SURF v deb.3 cm. Izvedba po zahtevi upravljalca ceste in dovoljenja za poseg v cesto. Cena zajema material in delo, premaz stikov, pobrizg z emulzijo, zalivanje stikov.  
Obračun za 1 m2 -- V SKLOPU UREDITVE CESTE.</t>
  </si>
  <si>
    <t>Nabava in dobava gramoza frakcije 0.02-32 mm in izdelava zgornjega ustroja  ceste (asfalt in makadam) v deb. 50 cm z začasnim zasipom do terena, s komprimiranjem v slojih deb. 20 cm.
Obračun za 1 m3 - V SKLOPU UREDITVE CESTE.</t>
  </si>
  <si>
    <t>Izdelava geodetskega posnetka v papirnati in elektronski obliki skladno z internimi tehničnimi normativi za izvajanje del v katastru JP VODOVOD-KANALIZACIJA d.o.o., Obračun za 1 m1.</t>
  </si>
  <si>
    <t>Izdelava geodetskega načrta skladno s Pravilnikom o geodestkem načrtu. Obračun za 1 m1. Strošek se deli v sklopu cele obnove, ker bodo vrisani tudi drugi komunalni vodi.</t>
  </si>
  <si>
    <t>Križanje projektiranega vodovoda s priključki z ostalimi komunalnimi vodi brez zaščitne cevi (elektro, tk, gratel, telemach,javna razsvetljava, plinovod). Vmesni prostor se zapolni s peščenim materialom na dolžini 2 m. Izkop na mestu križanja se izvaja ročno pod nadzorom upravljalca komunalnega voda. Obračun za 1 križanje.</t>
  </si>
  <si>
    <t>Križanje projektiranega vodovoda preko obstoječe cevi javnega vodovoda, ki bo ukinjena.  Izkop na mestu križanja se izvaja ročno pod nadzorom upravljalca komunalnega voda. Obračun za 1 križanje.</t>
  </si>
  <si>
    <t>Križanje projektiranega vodovoda preko obstoječih cevi vodovodnih priključkov, ki bodo prevezani na novi vodovod.  Izkop na mestu križanja se izvaja ročno pod nadzorom upravljalca komunalnega voda. Obračun za 1 križanje.</t>
  </si>
  <si>
    <t>Vzdrževanje  vseh prekopanih javnih površin (ceste, poti) v času rušitve zgornjega ustroja (asfalt, makadam) do vzpostavitve v prvotno stanje z upoštevanjem stroškov dela in materiala . Obračun za m1.- v sklopu cele obnove</t>
  </si>
  <si>
    <t>T kos, PN 10, DN 100/100</t>
  </si>
  <si>
    <t>Zasun DN 80, PN 16,  kratka izvedba, s teleskopsko vgradilno garnituro (1,3-2,0 m), talno kapo in montažno podložno ploščo</t>
  </si>
  <si>
    <t>Zasun DN 100, PN 16,  kratka izvedba, s teleskopsko vgradilno garnituro (1,3-2,0 m), talno kapo in montažno podložno ploščo</t>
  </si>
  <si>
    <t>2 NAČRT VODOVODA</t>
  </si>
  <si>
    <t>Občina Dol pri Ljubljani</t>
  </si>
  <si>
    <t>Dol pri Ljubljani 1,</t>
  </si>
  <si>
    <t>1262 Dol pri Ljubljani</t>
  </si>
  <si>
    <t>40-2190-00-2020</t>
  </si>
  <si>
    <t>Izdelava  vodilne mape PIDa v skladu z ZGO-1 in dopolnitvami  z dokazili  o zanesljivosti objekta, kompletna dokumentacija za izvedbo tehničnega pregleda v skaldu z ZGO-1 in dopolnitvami - SKUPNO ZA CELOTEN PROJEKT</t>
  </si>
  <si>
    <t>Montaža NL cevi DN 150.</t>
  </si>
  <si>
    <t>Montaža  NL fazonskih kosov DN 150</t>
  </si>
  <si>
    <t>NL Natural cev C40, s tesnili, l=6.00 m, DN 150</t>
  </si>
  <si>
    <t>NL Natural cev C40,  Standard spoj z Vi tesnili, l=6.00 m, DN 150</t>
  </si>
  <si>
    <t>Vmesni cevni kos, l=500 mm, NL DN 150</t>
  </si>
  <si>
    <t>F kos, PN 10, DN 150</t>
  </si>
  <si>
    <t>T kos, PN 10, DN 100/80</t>
  </si>
  <si>
    <t>FFR DN 150/100, PN 10</t>
  </si>
  <si>
    <t>MMA kos, PN 10, Vi spoj, DN 150/100.</t>
  </si>
  <si>
    <t>MMA kos, PN 10, Vi spoj, DN 150/80.</t>
  </si>
  <si>
    <t>X, DN 100, PN 10</t>
  </si>
  <si>
    <t>Zasun DN 150, PN 16,  kratka izvedba, s teleskopsko vgradilno garnituro (1,3-2,0 m), talno kapo in montažno podložno ploščo</t>
  </si>
  <si>
    <t>MMK kos 45°, PN 10, Vi spoj, DN 100.</t>
  </si>
  <si>
    <t>ODSEK V3</t>
  </si>
  <si>
    <t>Priprava gradbišča v dolžini L=101 m; odstranitev eventuelnih ovir in utrditev delovnega platoja.</t>
  </si>
  <si>
    <t>Priprava gradbišča v dolžini L=125 m; odstranitev eventuelnih ovir in utrditev delovnega platoja.</t>
  </si>
  <si>
    <t>Prenos, spuščanje in montaža zasunov DN 150 z vgradno garnituro in cestno kapo s podložko. Obračun za 1 kos.</t>
  </si>
  <si>
    <t>Dodatna in nepredvidena dela. Obračun stroškov po dejanski porabi časa in materiala, po vpisu v gradbeni dnevnik. Ocena stroškov 10% od vrednosti montažnih del.</t>
  </si>
  <si>
    <t>ODSEK V4</t>
  </si>
  <si>
    <t>Vodovod za naselje Podgora pri Dolskem</t>
  </si>
  <si>
    <t>SKUPNA REKAPITULACIJA</t>
  </si>
  <si>
    <t>DDV 22%</t>
  </si>
  <si>
    <t>SKUPAJ Z DDV 22%</t>
  </si>
  <si>
    <t>september 2023</t>
  </si>
  <si>
    <t>Izdelava ELABORATA o ravnanju z odpadki, ki nastanejo ori gradbenih delih, s končnim poročilom in zahtevano dokumentacijo v skladu z uredbo oz.predpisi za tovrstno področje - SKUPNO ZA CELOTEN PROJEKT- VSE TRI FAZE.</t>
  </si>
  <si>
    <t>Izdelava varnostnega načrta po gradbeni zakonodaji pred pričetkom gradnje - lahko za celoten sklop 1.faze.</t>
  </si>
  <si>
    <t>Priprava gradbišča v dolžini L=100 m; odstranitev eventuelnih ovir in utrditev delovnega platoja.</t>
  </si>
  <si>
    <t xml:space="preserve">Vzdrževanje  vseh prekopanih javnih površin (ceste, poti) v času rušitve zgornjega ustroja (asfalt, makadam) do vzpostavitve v prvotno stanje z upoštevanjem stroškov dela in materiala. Predviden je nasip lomljenca 0-32 mm do 0,2 m3/m. Obračun za m1.- v sklopu celotne obnove vozišča. </t>
  </si>
  <si>
    <t>E kos, PN 10, DN 150</t>
  </si>
  <si>
    <t>Tesnila z vijaki</t>
  </si>
  <si>
    <t>FF kos, l=500 mm, PN 10, DN 80</t>
  </si>
  <si>
    <t>DN 100  / 8 M16</t>
  </si>
  <si>
    <t>DN 80  / 4 M16</t>
  </si>
  <si>
    <t>DN 50  / 4 M16</t>
  </si>
  <si>
    <t>DN 150  / 8 M20</t>
  </si>
  <si>
    <t>Dobava izbranega tamponskega drobljenca fr.0.02-100 mm za zasip  do višine vgradnje tapompona s komprimiranjem v slojih deb. 20 cm.
Obračun za 1 m3 izvedenega zasipa.</t>
  </si>
  <si>
    <t>Nabava in dobava gramoza frakcije 0.02-32 mm in izdelava zgornjega ustroja  ceste (asfalt in makadam) v deb. 20 cm z začasnim zasipom do terena, s komprimiranjem v slojih deb. 20 cm.
Obračun za 1 m3 - V SKLOPU UREDITVE CESTE.</t>
  </si>
  <si>
    <t>F kos, PN 10, DN 80</t>
  </si>
  <si>
    <t>F kos, PN 10, DN 100, Vi spoj</t>
  </si>
  <si>
    <t>T kos, PN 10, DN 80/80</t>
  </si>
  <si>
    <t>Q-90 DN 80, PN 10</t>
  </si>
  <si>
    <t>Univerzalna spojka E, razstavljiva, iz nodularne litine GGG 400, z zunanjo in notranjo zaščito, tesnili v skladu z ISO 4633 in spojnim materialom- za cev DN 100, PN 10, DN 80</t>
  </si>
  <si>
    <t>Dobava izbranega tamponskega drobljenca fr.0.02-100 mm za zasip  do višine potrebne za končno ureditev terena in z začasnim zasipom do terena (do končne ureditve ceste), s komprimiranjem v slojih deb. 20 cm.Obračun za 1 m3 izvedenega zasipa.</t>
  </si>
  <si>
    <t>Dobava izbranega tamponskega drobljenca fr.0.02-32 mm za zasip  do višine potrebne za končno ureditev terena in z začasnim zasipom do terena (do končne ureditve ceste), s komprimiranjem v slojih deb. 20 cm.Obračun za 1 m3 izvedenega zasipa.</t>
  </si>
  <si>
    <t>Asfaltiranje vozišča z obrabnim slojem asfalta AC 11 SURF v deb.3 cm. Izvedba po zahtevi upravljalca ceste in dovoljenja za poseg v cesto. Cena zajema material in delo, premaz stikov, pobrizg z emulzijo, zalivanje stikov.  
Obračun za 1 m2 .</t>
  </si>
  <si>
    <t>Nabava in dobava gramoza frakcije 0.02-32 mm in izdelava zgornjega ustroja  ceste (asfalt in makadam) v deb. 50 cm z začasnim zasipom do terena, s komprimiranjem v slojih deb. 20 cm.
Obračun za 1 m3.</t>
  </si>
  <si>
    <t>Izdelava finega planuma zgornjega ustroja z utrjevanjem na predpisano nosilnost, vključno z dosipom materiala, meritvami nosilnosti- podlaga za asfaltiranje.Obračun za 1 m2.</t>
  </si>
  <si>
    <t>Asfaltiranje cestišča nosilnim sloj AC 16 SURF b 50/70 v deb. 7 cm. Izvedba po zahtevi upravljalca ceste in dovoljenja za poseg v cesto. Cena zajema material in delo, premaz stikov z dilaplastom.
Obračun za 1 m2.</t>
  </si>
  <si>
    <t>Prenos, spuščanje in montaža nadtalnega hidranta DN 80, lomljiva izvedba. Obračun za 1 kos.</t>
  </si>
  <si>
    <t xml:space="preserve">F kos, PN 10, DN 100, Vi spoj </t>
  </si>
  <si>
    <t xml:space="preserve">E kos, PN 10, DN 100, Vi spoj </t>
  </si>
  <si>
    <t>FFK-45st. kos, , PN 10, DN 80</t>
  </si>
  <si>
    <t>Pridobitev dovoljenja za cestno zaporo, z ureditvijo cest. režima v času gradnje z obvestili, zavarovanjem gradbišča s predpisano prometno signalizacijo, kot so letve, opozorilne vrvice znaki, svetlobna telesa,... Po končanih delih odstranitev le-te. V SKLOPU CELOTNE GRADNJE</t>
  </si>
  <si>
    <t>Izdelava ELABORATA o ravnanju z odpadki, ki nastanejo ori gradbenih delih, s končnim poročilom in zahtevano dokumentacijo v skladu z uredbo oz.predpisi za tovrstno področje - SKUPNO ZA CELOTEN PROJEKT.</t>
  </si>
  <si>
    <t>Izdelava, namestitev obvestilne table z nosilnim panojem na gradbišču ter po končanju del odstranitev le-te. Obračun po dejanskih stroških.- V SKLOPU CELOTNEGA GRADBIŠČA.</t>
  </si>
  <si>
    <t>Pridobitev dovoljenja za cestno zaporo, z ureditvijo cest. režima v času gradnje z obvestili, zavarovanjem gradbišča s predpisano prometno signalizacijo, kot so letve, opozorilne vrvice znaki, svetlobna telesa,... Po končanih delih odstranitev le-te. V SKLOPU CELOTNE GRADNJE.</t>
  </si>
  <si>
    <t xml:space="preserve">opis </t>
  </si>
  <si>
    <t>01 01</t>
  </si>
  <si>
    <t>CEVI (Al-ZN zunanja zaščita v nanosu 400g/m2):</t>
  </si>
  <si>
    <t>01 02</t>
  </si>
  <si>
    <t>01 03</t>
  </si>
  <si>
    <t>01 04</t>
  </si>
  <si>
    <t>01 05</t>
  </si>
  <si>
    <t>01 06</t>
  </si>
  <si>
    <t>01 07</t>
  </si>
  <si>
    <t>01 08</t>
  </si>
  <si>
    <t>01 09</t>
  </si>
  <si>
    <t>01 10</t>
  </si>
  <si>
    <t>01 11</t>
  </si>
  <si>
    <t>01 12</t>
  </si>
  <si>
    <t>02 01</t>
  </si>
  <si>
    <t>02 02</t>
  </si>
  <si>
    <t>02 03</t>
  </si>
  <si>
    <t>02 04</t>
  </si>
  <si>
    <t>02 05</t>
  </si>
  <si>
    <t>02 06</t>
  </si>
  <si>
    <t>02 07</t>
  </si>
  <si>
    <t>02 08</t>
  </si>
  <si>
    <t>02 09</t>
  </si>
  <si>
    <t>02 10</t>
  </si>
  <si>
    <t>02 11</t>
  </si>
  <si>
    <t>02 12</t>
  </si>
  <si>
    <t>02 13</t>
  </si>
  <si>
    <t>02 14</t>
  </si>
  <si>
    <t>02 15</t>
  </si>
  <si>
    <t>02 16</t>
  </si>
  <si>
    <t>02 17</t>
  </si>
  <si>
    <t>02 18</t>
  </si>
  <si>
    <t>02 19</t>
  </si>
  <si>
    <t>02 20</t>
  </si>
  <si>
    <t>02 21</t>
  </si>
  <si>
    <t>02 22</t>
  </si>
  <si>
    <t>02 23</t>
  </si>
  <si>
    <t>02 24</t>
  </si>
  <si>
    <t>02 25</t>
  </si>
  <si>
    <t>02 26</t>
  </si>
  <si>
    <t>02 27</t>
  </si>
  <si>
    <t>02 28</t>
  </si>
  <si>
    <t>02 29</t>
  </si>
  <si>
    <t>02 30</t>
  </si>
  <si>
    <t>03 01</t>
  </si>
  <si>
    <t>03 02</t>
  </si>
  <si>
    <t>03 03</t>
  </si>
  <si>
    <t>03 04</t>
  </si>
  <si>
    <t>03 05</t>
  </si>
  <si>
    <t>03 06</t>
  </si>
  <si>
    <t>03 07</t>
  </si>
  <si>
    <t>03 08</t>
  </si>
  <si>
    <t>03 09</t>
  </si>
  <si>
    <t>03 10</t>
  </si>
  <si>
    <t>03 11</t>
  </si>
  <si>
    <t>03 12</t>
  </si>
  <si>
    <t>03 13</t>
  </si>
  <si>
    <t>03 15</t>
  </si>
  <si>
    <t>03 14</t>
  </si>
  <si>
    <t>03 16</t>
  </si>
  <si>
    <t>03 17</t>
  </si>
  <si>
    <t>03 18</t>
  </si>
  <si>
    <t>03 19</t>
  </si>
  <si>
    <t>03 20</t>
  </si>
  <si>
    <t>04 01</t>
  </si>
  <si>
    <t>04 02</t>
  </si>
  <si>
    <t>04 03</t>
  </si>
  <si>
    <t>04 04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</si>
  <si>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</si>
  <si>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</si>
  <si>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</si>
  <si>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</si>
  <si>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</si>
  <si>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</si>
  <si>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</si>
  <si>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</si>
  <si>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04 13</t>
  </si>
  <si>
    <t>04 14</t>
  </si>
  <si>
    <t>04 15</t>
  </si>
  <si>
    <t>04 16</t>
  </si>
  <si>
    <t>04 17</t>
  </si>
  <si>
    <t>04 18</t>
  </si>
  <si>
    <t>Izdelava, namestitev obvestilne table z nosilnim panojem na gradbišču ter po končanju del odstranitev le-te. Obračun po dejanskih stroških.- V SKLOPU CELOTNEGA GRADBIŠČA</t>
  </si>
  <si>
    <t>Izdelava ELABORATA o ravnanju z odpadki, ki nastanejo ori gradbenih delih, s končnim poročilom in zahtevano dokumentacijo v skladu z uredbo oz.predpisi za tovrstno področje - SKUPNO ZA CELOTEN PROJEKT</t>
  </si>
  <si>
    <t>02 31</t>
  </si>
  <si>
    <t>02 32</t>
  </si>
  <si>
    <t>Nadtalni hidrant DN 80, lomljiva izvedba, z vgradno dolžino l=1,25 m.</t>
  </si>
  <si>
    <t>04 19</t>
  </si>
  <si>
    <t>Pridobitev dovoljenja za cestno zaporo, z ureditvijo cest. režima v času gradnje z obvestili, zavarovanjem gradbišča s predpisano prometno signalizacijo, kot so letve, opozorilne vrvice znaki, svetlobna telesa,... Po končanih delih odstranitev le-te. V SKLOPU CELOTNE GRADNJE- pri kanalizaciji</t>
  </si>
  <si>
    <t>Izdelava, namestitev obvestilne table z nosilnim panojem na gradbišču ter po končanju del odstranitev le-te. Obračun po dejanskih stroških.- V SKLOPU CELOTNEGA GRADBIŠČA- pri kanalizaciji.</t>
  </si>
  <si>
    <t>Rezkanje asfaltnega cestišča v debelini do 11 cm s poravnanjem, zavaljanjem, zarezom in zagotovitev prevoznosti do končne ureditve ali rušenje debeline do 11 cm  v potrebni širini,z zarezom, odvozom na trajno lastno deponijo, vključno stroški deponije-dejanska širina. Obračun za 1 m2 .</t>
  </si>
  <si>
    <t xml:space="preserve">A1: REKAPITULACIJA </t>
  </si>
  <si>
    <t>VODOVODNI HIŠNI PRIKLJUČKI</t>
  </si>
  <si>
    <t>VODOVODNI HIŠNI PRIKLJUČKI-OBNOVE</t>
  </si>
  <si>
    <t>PRIKLJUČEK VP1</t>
  </si>
  <si>
    <t>1.0 ZEMELJSKA DELA</t>
  </si>
  <si>
    <t>2.0 MONTAŽNA DELA</t>
  </si>
  <si>
    <t>3.0 NABAVA MATERIALA</t>
  </si>
  <si>
    <t>Obstoječi priključki- obnova.</t>
  </si>
  <si>
    <t>Določitev poteka trase vodovoda z upravljalcem in lastnikom objekta.</t>
  </si>
  <si>
    <t>Zemeljska in gradbena dela za izvedbo cevi in jaškov pod utrjenimi površinami - odstranitev obstoječega tlaka (plošče, tlakovcevoz. druga vrsta tlaka, rezanje in rušenje asfalta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objektom. V postavki je  vključen ves potreben material in delo. Obračun za 1 m1.</t>
  </si>
  <si>
    <t>1,3</t>
  </si>
  <si>
    <t>Podkop (strojni in ročni) pod ograjami, živimi mejami in podobnim.</t>
  </si>
  <si>
    <t>1,4</t>
  </si>
  <si>
    <t>Izdelava preboja skozi temelj ali zunanjo steno objekta, jaška za cev fi 63 s sanacijo preboja ter sanacija hidro in termo izolacije, vodotesna izvedba. Obračun za 1 kos.</t>
  </si>
  <si>
    <t>1,5</t>
  </si>
  <si>
    <t>Rušenje betonskih vrtnih  robnikov 5/15/100 z nakladanjem na kamion ter odvozom na stalno gradbeno deponijo, vključno s stroški deponiranja ruševin. Dobava in vgradnja novih betonskih robnikov 5/15/100 ter postavitev v beton MB 20 (C16/20) porabe 0,15 m3/m1 in zalivanje stikov s cementno malto 1:2.Obračun za m1</t>
  </si>
  <si>
    <t>1,6</t>
  </si>
  <si>
    <t>Geodetski posnetek in vris cevi z jaški v kataster. En izvod posnetka v Gauss-Krugerjevem sistemu oz.veljavnem sistemu se odda v elektronski obliki.  (3x obnova  v celotni, 4x zamenjava priključne cevi, 4x skrajšanje obstoječega priključka). Obračun za 1 kos.</t>
  </si>
  <si>
    <t xml:space="preserve">   </t>
  </si>
  <si>
    <t xml:space="preserve">Montaža vodovodne cevi PE 100  d 32x3,0 mm za hišni priključek (montaža zaščitne cevi, vod.cevi v zaščitno cev, vključno s povezavo na ločno spojko pri zasunu in armaturo v merilnem mestu). </t>
  </si>
  <si>
    <t xml:space="preserve">Montaža vodovodne cevi PE 100  d 32x3,0 mm za hišni priključek (montaža vod.cevi v obstoječo zaščitno cev, vključno s povezavo na ločno spojko pri zasunu in armaturo v merilnem mestu). </t>
  </si>
  <si>
    <t>Montaža univerzalnega navrtnega zasuna za cevovod NL DN 100 z montažo vgradne garniture in cestne kape ter betonske podložke, vključno z zmanjševalnim kosom fi 6/4"/1" in prehodno ločno spojko d 32 za PE cev za prevezavo.</t>
  </si>
  <si>
    <t>2,3-1</t>
  </si>
  <si>
    <t>Montaža univerzalnega navrtnega zasuna za cevovod NL DN 150 z montažo vgradne garniture in cestne kape ter betonske podložke, vključno z zmanjševalnim kosom fi 6/4"/1" in prehodno ločno spojko d 32 za PE cev za prevezavo.</t>
  </si>
  <si>
    <t>Demontaža stare garniture navrtnega zasuna in cestne kape z betonsko podložko in ukinjene priključne cevi.  Odvoz na trajno deponijo, vključno stroški deponije.</t>
  </si>
  <si>
    <t>Demontaža obst.spojnih kosov, krogelnih pip fi 1", krogelnih pip z izpustom fi 1" ter prehodnih spojk PE   v starem vodomernem mestu  ter montaža vodomera v nov vodomerni jašek ter dobava in montaža  novih spojnih kosov in cevi  za povezavo v starem jašku. Blindiranje starega priključka.</t>
  </si>
  <si>
    <t xml:space="preserve">Montaža.spojnih kosov, krogelnih pip fi 1", krogelnih pip z izpustom fi 1" ter prehodnih spojk PE d 32 ter vodomera  v vodomernem mestu </t>
  </si>
  <si>
    <t>2,7</t>
  </si>
  <si>
    <t>Tlačni preizkus hišnih priključkov. Obračun za 1 kos.</t>
  </si>
  <si>
    <t>Izpiranje cevi hišnih priključkov.</t>
  </si>
  <si>
    <t>Nabava in polaganje signalnega traku nad cevmi hišnih priključkov.</t>
  </si>
  <si>
    <t>PE cev tip 100 d 32x3,0 mm (PN 16) - vodovodna cev.</t>
  </si>
  <si>
    <t>PE cev tip 80 d 63x4,7 mm -zaščitna cev</t>
  </si>
  <si>
    <t>Univerzalni navrtni zasun za cevovod DN 100 z vgradno garnituro in cestno kapo ter betonsko podložko, vključno z zmanjševalnim kosom fi 6/4"/1" in prehodno ločno spojko-ISO FITING d 32 za PE cev za prevezavo.</t>
  </si>
  <si>
    <t>Univerzalni navrtni zasun za cevovod DN 150 z vgradno garnituro in cestno kapo ter betonsko podložko, vključno z zmanjševalnim kosom fi 6/4"/1" in prehodno ločno spojko-ISO FITING d 32 za PE cev za prevezavo.</t>
  </si>
  <si>
    <t>3,4</t>
  </si>
  <si>
    <t>3,5</t>
  </si>
  <si>
    <t>Zmanjševalni kos fi 1"/3/4"</t>
  </si>
  <si>
    <t>3,6</t>
  </si>
  <si>
    <t>Kroglena pipa fi 1"</t>
  </si>
  <si>
    <t>3,7</t>
  </si>
  <si>
    <t>Kroglena pipa fi 1" z izpustom</t>
  </si>
  <si>
    <t>3,8</t>
  </si>
  <si>
    <t>ISO spojka  d 32/1'' za prevezavo obstoječe cevi PE d 32 in cevi pri jaških</t>
  </si>
  <si>
    <t>3,9</t>
  </si>
  <si>
    <t>Transportni stroški nabave materiala</t>
  </si>
  <si>
    <t>3,10</t>
  </si>
  <si>
    <t>Dodatna in nepredvidena dela. Obračun stroškov po dejanski porabi časa in materiala, po vpisu v gradbeni dnevnik. Ocena stroškov 10% od vrednosti materiala.</t>
  </si>
  <si>
    <t>OBNOVE</t>
  </si>
  <si>
    <t>PRIKLJUČKI VP15, VP16, VP17, VP18, VP19</t>
  </si>
  <si>
    <t>Zemeljska in gradbena dela za izvedbo cevi in jaškov pod utrjenimi površinami - odstranitev tlaka (plošče, tlakovci ali podobno), rezanje in rušenje asfalta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objektom. V postavki je  vključen ves potreben material in delo. Obračun za 1 m1.</t>
  </si>
  <si>
    <t>PRIKLJUČKI VP20, VP21, VP22, VP23, VP24</t>
  </si>
  <si>
    <t>Zemeljska in gradbena dela za izvedbo cevi in jaškov pod utrjenimi površinami - odstranitev ploščic in tlakovcev, rezanje in rušenje asfalta ter izkop ročno 20 % in strojno 80 %. Izkop brežine se izvaja v naklonu 65° do nivoja tampona, širina dna je 60 cm in povprečna globina izkopa je 1,30 m. Izvedba peščenega nasipa za izravnavo dna jarka v debelini 10 cm in nasutje nad cevjo v debelini 20 cm s peščenim materialom granulacije 0,02 - 8 mm ter strojno-ročno zasutje z izkopanim materialom in utrjevanjem po slojih debeline 20 cm do 30 cm pod končnim tlakom. Dobava in vgradnja tampona 0-32 mm, uvaljanje, izdelava finega planuma z dosipom kot podlaga za finalni tlak. V postavko je vključeno tudi nakladanje in odvoz odvečnega materiala, polaganje tlakovcev in ploščic skupaj z dobavo manjkajočih, asfaltiranje z AC 8 surf B 70/100 A4 v debelini do 6 cm in zalivanje stikov - vzpostavitev prvotnega stanja po dvoriščih in dovozih k objektom. V postavki je  vključen ves potreben material in delo. Obračun za 1 m1.</t>
  </si>
  <si>
    <t>PE cev tip 100 d 40x3,7 mm (PN 16) - vodovodna cev.</t>
  </si>
  <si>
    <t>Zmanjševalni kos fi 5/4" / 3/4"</t>
  </si>
  <si>
    <t>ODSEK V1 - PRVI DEL</t>
  </si>
  <si>
    <t>1. FAZA - ODSEK V4</t>
  </si>
  <si>
    <t>1. FAZA - ODSEK V3</t>
  </si>
  <si>
    <t xml:space="preserve">1. FAZA: ODSEK V1 - PRVI DEL (DN 150)  </t>
  </si>
  <si>
    <t>1. FAZA: ODSEK V1 - PRVI DEL</t>
  </si>
  <si>
    <t>A1. VODOVODNI PRIKLJUČKI</t>
  </si>
  <si>
    <t>SKUPAJ VODOVODNI PRIKLJUČKI</t>
  </si>
  <si>
    <t>1. FAZA</t>
  </si>
  <si>
    <t xml:space="preserve">SKUPAJ JAVNI VODOVOD  </t>
  </si>
  <si>
    <t>SKUPAJ 1. FAZA:</t>
  </si>
  <si>
    <t xml:space="preserve">POPIS DEL </t>
  </si>
  <si>
    <r>
      <t xml:space="preserve">Montaža </t>
    </r>
    <r>
      <rPr>
        <sz val="10"/>
        <rFont val="Arial"/>
        <family val="2"/>
      </rPr>
      <t xml:space="preserve">tipskega zunanjega termo vodomernega jaška DN 100 cm, gl.1,7 m, povozni pokrov, vključno vsa zemeljska ter montažna dela z potrebnim materialom. </t>
    </r>
  </si>
  <si>
    <r>
      <t xml:space="preserve">Dobava </t>
    </r>
    <r>
      <rPr>
        <sz val="10"/>
        <rFont val="Arial"/>
        <family val="2"/>
      </rPr>
      <t>tipskega  zunanjega termo vodomernega jaška DN 100 cm, h= 170 cm-tipski jašek.</t>
    </r>
  </si>
  <si>
    <r>
      <t xml:space="preserve">Zakoličba obstoječih in predvidenih komunalnih vodov in oznaka križanj.  </t>
    </r>
    <r>
      <rPr>
        <b/>
        <sz val="10"/>
        <rFont val="Arial"/>
        <family val="2"/>
      </rPr>
      <t>Nadzor pristojnih komunalnih organizacij na območju gradnje</t>
    </r>
    <r>
      <rPr>
        <sz val="10"/>
        <rFont val="Arial"/>
        <family val="2"/>
      </rPr>
      <t>. Obračun po dejanskih stroških.</t>
    </r>
  </si>
  <si>
    <r>
      <t xml:space="preserve">Izdelava varnostnega načrta po gradbeni zakonodaji pred pričetkom gradnje - </t>
    </r>
    <r>
      <rPr>
        <u/>
        <sz val="10"/>
        <rFont val="Arial"/>
        <family val="2"/>
      </rPr>
      <t>v sklopu ostale gradnje vzporedno kanalizaciji- pri kanalizaciji.</t>
    </r>
  </si>
  <si>
    <r>
      <t>Rezkanje asfaltnega cestišča v debelini do 11 cm s poravnanjem, zavaljanjem, zarezom in zagotovitev prevoznosti do končne ureditve ali rušenje debeline do 11 cm  v potrebni širini,z zarezom,</t>
    </r>
    <r>
      <rPr>
        <sz val="10"/>
        <color indexed="8"/>
        <rFont val="Arial"/>
        <family val="2"/>
      </rPr>
      <t xml:space="preserve"> odvozom na trajno lastno deponijo, vključno stroški deponije-dejanska širina. Obračun za 1 m2 .</t>
    </r>
  </si>
  <si>
    <r>
      <t xml:space="preserve">CEVI </t>
    </r>
    <r>
      <rPr>
        <sz val="11"/>
        <rFont val="Arial"/>
        <family val="2"/>
      </rPr>
      <t>(Al-ZN zunanja zaščita v nanosu 400g/m2):</t>
    </r>
  </si>
  <si>
    <t>pos</t>
  </si>
  <si>
    <t>postav.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</si>
</sst>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24];[Red]\-#,##0.00\ [$€-424]"/>
    <numFmt numFmtId="165" formatCode="#,##0.00\ _€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name val="Times New Roman CE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1" tint="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646">
    <xf numFmtId="0" fontId="0" fillId="0" borderId="0" xfId="0"/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3" fillId="0" borderId="0" xfId="0" applyFont="1"/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9" fontId="3" fillId="0" borderId="0" xfId="17" applyFont="1" applyProtection="1"/>
    <xf numFmtId="0" fontId="1" fillId="0" borderId="0" xfId="0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1" fillId="0" borderId="0" xfId="0" applyNumberFormat="1" applyFont="1" applyAlignment="1">
      <alignment wrapText="1"/>
    </xf>
    <xf numFmtId="0" fontId="16" fillId="0" borderId="0" xfId="0" applyFont="1" applyAlignment="1">
      <alignment vertical="top" wrapText="1"/>
    </xf>
    <xf numFmtId="0" fontId="10" fillId="0" borderId="0" xfId="0" applyFont="1"/>
    <xf numFmtId="0" fontId="16" fillId="0" borderId="0" xfId="0" applyFont="1"/>
    <xf numFmtId="0" fontId="14" fillId="0" borderId="0" xfId="0" applyFont="1"/>
    <xf numFmtId="49" fontId="17" fillId="0" borderId="0" xfId="0" applyNumberFormat="1" applyFont="1" applyAlignment="1">
      <alignment vertical="top"/>
    </xf>
    <xf numFmtId="4" fontId="10" fillId="0" borderId="0" xfId="0" applyNumberFormat="1" applyFont="1"/>
    <xf numFmtId="49" fontId="22" fillId="0" borderId="0" xfId="0" applyNumberFormat="1" applyFont="1" applyAlignment="1">
      <alignment vertical="top"/>
    </xf>
    <xf numFmtId="4" fontId="8" fillId="0" borderId="0" xfId="0" applyNumberFormat="1" applyFont="1" applyAlignment="1">
      <alignment horizontal="right"/>
    </xf>
    <xf numFmtId="4" fontId="11" fillId="0" borderId="0" xfId="0" applyNumberFormat="1" applyFont="1"/>
    <xf numFmtId="49" fontId="18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" fontId="12" fillId="0" borderId="0" xfId="0" applyNumberFormat="1" applyFont="1"/>
    <xf numFmtId="0" fontId="2" fillId="0" borderId="0" xfId="0" applyFont="1"/>
    <xf numFmtId="49" fontId="19" fillId="0" borderId="0" xfId="0" applyNumberFormat="1" applyFont="1" applyAlignment="1">
      <alignment vertical="top"/>
    </xf>
    <xf numFmtId="0" fontId="13" fillId="0" borderId="0" xfId="0" applyFont="1"/>
    <xf numFmtId="0" fontId="9" fillId="0" borderId="0" xfId="0" applyFont="1"/>
    <xf numFmtId="0" fontId="19" fillId="0" borderId="0" xfId="0" applyFont="1"/>
    <xf numFmtId="0" fontId="23" fillId="0" borderId="0" xfId="0" applyFont="1"/>
    <xf numFmtId="2" fontId="23" fillId="0" borderId="2" xfId="14" applyNumberFormat="1" applyFont="1" applyBorder="1" applyProtection="1">
      <protection locked="0"/>
    </xf>
    <xf numFmtId="2" fontId="23" fillId="0" borderId="2" xfId="14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Alignment="1">
      <alignment vertical="top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4" fontId="23" fillId="0" borderId="0" xfId="0" applyNumberFormat="1" applyFont="1"/>
    <xf numFmtId="49" fontId="33" fillId="0" borderId="0" xfId="0" applyNumberFormat="1" applyFont="1" applyAlignment="1">
      <alignment vertical="top"/>
    </xf>
    <xf numFmtId="0" fontId="45" fillId="0" borderId="0" xfId="0" applyFont="1"/>
    <xf numFmtId="0" fontId="33" fillId="0" borderId="0" xfId="0" applyFont="1" applyAlignment="1">
      <alignment wrapTex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34" fillId="0" borderId="0" xfId="0" applyFont="1"/>
    <xf numFmtId="4" fontId="34" fillId="0" borderId="0" xfId="0" applyNumberFormat="1" applyFont="1"/>
    <xf numFmtId="49" fontId="26" fillId="0" borderId="0" xfId="0" applyNumberFormat="1" applyFont="1" applyAlignment="1">
      <alignment vertical="top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/>
    <xf numFmtId="4" fontId="26" fillId="0" borderId="0" xfId="0" applyNumberFormat="1" applyFont="1"/>
    <xf numFmtId="49" fontId="31" fillId="0" borderId="0" xfId="0" applyNumberFormat="1" applyFont="1" applyAlignment="1">
      <alignment vertical="top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/>
    <xf numFmtId="4" fontId="35" fillId="0" borderId="0" xfId="0" applyNumberFormat="1" applyFont="1"/>
    <xf numFmtId="49" fontId="21" fillId="0" borderId="0" xfId="0" applyNumberFormat="1" applyFont="1" applyAlignment="1">
      <alignment vertical="top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/>
    <xf numFmtId="4" fontId="27" fillId="0" borderId="0" xfId="0" applyNumberFormat="1" applyFont="1" applyAlignment="1">
      <alignment horizontal="right"/>
    </xf>
    <xf numFmtId="4" fontId="21" fillId="0" borderId="0" xfId="0" applyNumberFormat="1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2" fontId="24" fillId="0" borderId="0" xfId="0" applyNumberFormat="1" applyFont="1" applyAlignment="1">
      <alignment horizontal="right"/>
    </xf>
    <xf numFmtId="49" fontId="36" fillId="0" borderId="0" xfId="0" applyNumberFormat="1" applyFont="1" applyAlignment="1">
      <alignment vertical="top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/>
    <xf numFmtId="49" fontId="38" fillId="0" borderId="0" xfId="0" applyNumberFormat="1" applyFont="1" applyAlignment="1">
      <alignment vertical="top"/>
    </xf>
    <xf numFmtId="4" fontId="26" fillId="0" borderId="0" xfId="0" applyNumberFormat="1" applyFont="1" applyAlignment="1">
      <alignment horizontal="right"/>
    </xf>
    <xf numFmtId="4" fontId="38" fillId="0" borderId="0" xfId="0" applyNumberFormat="1" applyFont="1"/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/>
    <xf numFmtId="4" fontId="27" fillId="0" borderId="0" xfId="0" applyNumberFormat="1" applyFont="1"/>
    <xf numFmtId="49" fontId="20" fillId="0" borderId="0" xfId="0" applyNumberFormat="1" applyFont="1" applyAlignment="1">
      <alignment vertical="top"/>
    </xf>
    <xf numFmtId="49" fontId="39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/>
    <xf numFmtId="4" fontId="31" fillId="0" borderId="0" xfId="0" applyNumberFormat="1" applyFont="1"/>
    <xf numFmtId="49" fontId="39" fillId="0" borderId="0" xfId="9" applyNumberFormat="1" applyFont="1" applyAlignment="1">
      <alignment horizontal="left" vertical="top"/>
    </xf>
    <xf numFmtId="0" fontId="39" fillId="0" borderId="0" xfId="9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/>
    <xf numFmtId="49" fontId="25" fillId="0" borderId="0" xfId="0" applyNumberFormat="1" applyFont="1" applyAlignment="1">
      <alignment vertical="top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4" fontId="25" fillId="0" borderId="0" xfId="0" applyNumberFormat="1" applyFont="1"/>
    <xf numFmtId="4" fontId="24" fillId="0" borderId="0" xfId="0" applyNumberFormat="1" applyFont="1"/>
    <xf numFmtId="49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 vertical="top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right" wrapText="1"/>
    </xf>
    <xf numFmtId="49" fontId="30" fillId="0" borderId="2" xfId="0" applyNumberFormat="1" applyFont="1" applyBorder="1" applyAlignment="1">
      <alignment horizontal="left" vertical="top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left" wrapText="1"/>
    </xf>
    <xf numFmtId="0" fontId="24" fillId="0" borderId="2" xfId="0" applyFont="1" applyBorder="1" applyAlignment="1">
      <alignment horizontal="right" wrapText="1"/>
    </xf>
    <xf numFmtId="49" fontId="23" fillId="0" borderId="2" xfId="0" applyNumberFormat="1" applyFont="1" applyBorder="1" applyAlignment="1">
      <alignment horizontal="center" vertical="top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center"/>
    </xf>
    <xf numFmtId="2" fontId="23" fillId="0" borderId="2" xfId="14" applyNumberFormat="1" applyFont="1" applyBorder="1"/>
    <xf numFmtId="4" fontId="23" fillId="0" borderId="2" xfId="0" applyNumberFormat="1" applyFont="1" applyBorder="1"/>
    <xf numFmtId="0" fontId="23" fillId="0" borderId="2" xfId="0" applyFont="1" applyBorder="1" applyAlignment="1">
      <alignment wrapText="1"/>
    </xf>
    <xf numFmtId="0" fontId="23" fillId="0" borderId="2" xfId="10" applyFont="1" applyBorder="1" applyAlignment="1">
      <alignment vertical="top" wrapText="1"/>
    </xf>
    <xf numFmtId="0" fontId="23" fillId="0" borderId="2" xfId="14" applyFont="1" applyBorder="1" applyAlignment="1">
      <alignment horizontal="center"/>
    </xf>
    <xf numFmtId="0" fontId="23" fillId="0" borderId="2" xfId="10" applyFont="1" applyBorder="1" applyAlignment="1">
      <alignment wrapText="1"/>
    </xf>
    <xf numFmtId="0" fontId="23" fillId="0" borderId="2" xfId="0" applyFont="1" applyBorder="1"/>
    <xf numFmtId="2" fontId="23" fillId="0" borderId="2" xfId="0" applyNumberFormat="1" applyFont="1" applyBorder="1" applyAlignment="1">
      <alignment wrapText="1"/>
    </xf>
    <xf numFmtId="49" fontId="23" fillId="0" borderId="2" xfId="0" applyNumberFormat="1" applyFont="1" applyBorder="1" applyAlignment="1">
      <alignment vertical="top"/>
    </xf>
    <xf numFmtId="0" fontId="23" fillId="0" borderId="2" xfId="16" applyFont="1" applyBorder="1" applyAlignment="1">
      <alignment horizontal="left" wrapText="1"/>
    </xf>
    <xf numFmtId="0" fontId="23" fillId="0" borderId="2" xfId="12" applyFont="1" applyBorder="1" applyAlignment="1">
      <alignment vertical="top" wrapText="1"/>
    </xf>
    <xf numFmtId="0" fontId="23" fillId="0" borderId="2" xfId="12" applyFont="1" applyBorder="1" applyAlignment="1">
      <alignment wrapText="1"/>
    </xf>
    <xf numFmtId="0" fontId="23" fillId="0" borderId="2" xfId="6" applyFont="1" applyBorder="1" applyAlignment="1">
      <alignment vertical="top" wrapText="1"/>
    </xf>
    <xf numFmtId="0" fontId="23" fillId="0" borderId="2" xfId="6" applyFont="1" applyBorder="1" applyAlignment="1">
      <alignment wrapText="1"/>
    </xf>
    <xf numFmtId="0" fontId="23" fillId="0" borderId="2" xfId="14" applyFont="1" applyBorder="1" applyAlignment="1">
      <alignment vertical="top" wrapText="1"/>
    </xf>
    <xf numFmtId="0" fontId="23" fillId="0" borderId="2" xfId="14" applyFont="1" applyBorder="1" applyAlignment="1">
      <alignment wrapText="1"/>
    </xf>
    <xf numFmtId="0" fontId="23" fillId="0" borderId="2" xfId="7" applyFont="1" applyBorder="1" applyAlignment="1">
      <alignment horizontal="left" vertical="top" wrapText="1"/>
    </xf>
    <xf numFmtId="0" fontId="23" fillId="0" borderId="2" xfId="7" applyFont="1" applyBorder="1" applyAlignment="1">
      <alignment wrapText="1"/>
    </xf>
    <xf numFmtId="0" fontId="23" fillId="0" borderId="2" xfId="8" applyFont="1" applyBorder="1" applyAlignment="1">
      <alignment vertical="top" wrapText="1"/>
    </xf>
    <xf numFmtId="0" fontId="24" fillId="0" borderId="2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49" fontId="23" fillId="0" borderId="9" xfId="0" applyNumberFormat="1" applyFont="1" applyBorder="1" applyAlignment="1">
      <alignment vertical="top"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4" fontId="24" fillId="0" borderId="9" xfId="0" applyNumberFormat="1" applyFont="1" applyBorder="1"/>
    <xf numFmtId="49" fontId="29" fillId="0" borderId="2" xfId="0" applyNumberFormat="1" applyFont="1" applyBorder="1" applyAlignment="1">
      <alignment horizontal="left" vertical="top"/>
    </xf>
    <xf numFmtId="0" fontId="29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4" fontId="29" fillId="0" borderId="2" xfId="0" applyNumberFormat="1" applyFont="1" applyBorder="1" applyAlignment="1">
      <alignment horizontal="center"/>
    </xf>
    <xf numFmtId="0" fontId="30" fillId="0" borderId="0" xfId="0" applyFont="1"/>
    <xf numFmtId="49" fontId="35" fillId="0" borderId="2" xfId="0" applyNumberFormat="1" applyFont="1" applyBorder="1" applyAlignment="1">
      <alignment horizontal="left" vertical="top"/>
    </xf>
    <xf numFmtId="49" fontId="35" fillId="0" borderId="2" xfId="9" applyNumberFormat="1" applyFont="1" applyBorder="1" applyAlignment="1">
      <alignment horizontal="left" vertical="top"/>
    </xf>
    <xf numFmtId="49" fontId="38" fillId="0" borderId="2" xfId="9" applyNumberFormat="1" applyFont="1" applyBorder="1" applyAlignment="1">
      <alignment horizontal="left" vertical="top" wrapText="1"/>
    </xf>
    <xf numFmtId="49" fontId="35" fillId="0" borderId="2" xfId="9" applyNumberFormat="1" applyFont="1" applyBorder="1" applyAlignment="1">
      <alignment horizontal="center" vertical="top"/>
    </xf>
    <xf numFmtId="49" fontId="23" fillId="0" borderId="2" xfId="0" applyNumberFormat="1" applyFont="1" applyBorder="1" applyAlignment="1">
      <alignment horizontal="right" vertical="top"/>
    </xf>
    <xf numFmtId="2" fontId="23" fillId="0" borderId="0" xfId="0" applyNumberFormat="1" applyFont="1" applyAlignment="1">
      <alignment vertical="top" wrapText="1"/>
    </xf>
    <xf numFmtId="49" fontId="23" fillId="0" borderId="8" xfId="0" applyNumberFormat="1" applyFont="1" applyBorder="1" applyAlignment="1">
      <alignment horizontal="right" vertical="top"/>
    </xf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0" fontId="23" fillId="0" borderId="8" xfId="1" applyFont="1" applyBorder="1" applyAlignment="1">
      <alignment wrapText="1"/>
    </xf>
    <xf numFmtId="0" fontId="23" fillId="0" borderId="2" xfId="1" applyFont="1" applyBorder="1" applyAlignment="1">
      <alignment wrapText="1"/>
    </xf>
    <xf numFmtId="0" fontId="23" fillId="0" borderId="2" xfId="2" applyFont="1" applyBorder="1" applyAlignment="1">
      <alignment horizontal="left" wrapText="1"/>
    </xf>
    <xf numFmtId="49" fontId="24" fillId="0" borderId="2" xfId="0" applyNumberFormat="1" applyFont="1" applyBorder="1" applyAlignment="1">
      <alignment vertical="top"/>
    </xf>
    <xf numFmtId="0" fontId="23" fillId="0" borderId="2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right" vertical="top"/>
    </xf>
    <xf numFmtId="49" fontId="24" fillId="0" borderId="16" xfId="0" applyNumberFormat="1" applyFont="1" applyBorder="1" applyAlignment="1">
      <alignment horizontal="left" vertical="top"/>
    </xf>
    <xf numFmtId="0" fontId="23" fillId="0" borderId="17" xfId="0" applyFont="1" applyBorder="1"/>
    <xf numFmtId="9" fontId="23" fillId="0" borderId="2" xfId="0" applyNumberFormat="1" applyFont="1" applyBorder="1" applyAlignment="1">
      <alignment horizontal="center"/>
    </xf>
    <xf numFmtId="9" fontId="23" fillId="0" borderId="2" xfId="0" applyNumberFormat="1" applyFont="1" applyBorder="1"/>
    <xf numFmtId="49" fontId="23" fillId="0" borderId="9" xfId="0" applyNumberFormat="1" applyFont="1" applyBorder="1" applyAlignment="1">
      <alignment horizontal="right" vertical="top"/>
    </xf>
    <xf numFmtId="0" fontId="24" fillId="0" borderId="2" xfId="0" applyFont="1" applyBorder="1" applyAlignment="1">
      <alignment wrapText="1"/>
    </xf>
    <xf numFmtId="0" fontId="24" fillId="0" borderId="2" xfId="0" applyFont="1" applyBorder="1"/>
    <xf numFmtId="4" fontId="24" fillId="0" borderId="2" xfId="0" applyNumberFormat="1" applyFont="1" applyBorder="1"/>
    <xf numFmtId="0" fontId="29" fillId="0" borderId="2" xfId="0" applyFont="1" applyBorder="1" applyAlignment="1">
      <alignment wrapText="1"/>
    </xf>
    <xf numFmtId="0" fontId="29" fillId="0" borderId="2" xfId="0" applyFont="1" applyBorder="1"/>
    <xf numFmtId="4" fontId="29" fillId="0" borderId="2" xfId="0" applyNumberFormat="1" applyFont="1" applyBorder="1"/>
    <xf numFmtId="0" fontId="23" fillId="0" borderId="2" xfId="0" applyFont="1" applyBorder="1" applyAlignment="1">
      <alignment horizontal="right" vertical="top" wrapText="1"/>
    </xf>
    <xf numFmtId="0" fontId="23" fillId="0" borderId="8" xfId="0" applyFont="1" applyBorder="1" applyAlignment="1">
      <alignment vertical="top" wrapText="1"/>
    </xf>
    <xf numFmtId="0" fontId="23" fillId="0" borderId="2" xfId="3" applyFont="1" applyBorder="1" applyAlignment="1">
      <alignment vertical="top" wrapText="1"/>
    </xf>
    <xf numFmtId="0" fontId="23" fillId="0" borderId="2" xfId="3" applyFont="1" applyBorder="1" applyAlignment="1">
      <alignment wrapText="1"/>
    </xf>
    <xf numFmtId="49" fontId="31" fillId="0" borderId="2" xfId="0" applyNumberFormat="1" applyFont="1" applyBorder="1" applyAlignment="1">
      <alignment horizontal="left" vertical="top"/>
    </xf>
    <xf numFmtId="0" fontId="23" fillId="0" borderId="2" xfId="4" applyFont="1" applyBorder="1" applyAlignment="1">
      <alignment vertical="top" wrapText="1"/>
    </xf>
    <xf numFmtId="0" fontId="23" fillId="0" borderId="2" xfId="5" applyFont="1" applyBorder="1" applyAlignment="1">
      <alignment wrapText="1"/>
    </xf>
    <xf numFmtId="49" fontId="35" fillId="0" borderId="2" xfId="0" applyNumberFormat="1" applyFont="1" applyBorder="1" applyAlignment="1">
      <alignment horizontal="right" vertical="top"/>
    </xf>
    <xf numFmtId="0" fontId="23" fillId="0" borderId="2" xfId="11" applyFont="1" applyBorder="1" applyAlignment="1">
      <alignment vertical="top" wrapText="1"/>
    </xf>
    <xf numFmtId="0" fontId="23" fillId="0" borderId="2" xfId="11" applyFont="1" applyBorder="1" applyAlignment="1">
      <alignment horizontal="center"/>
    </xf>
    <xf numFmtId="0" fontId="23" fillId="0" borderId="2" xfId="11" applyFont="1" applyBorder="1"/>
    <xf numFmtId="164" fontId="23" fillId="0" borderId="0" xfId="0" applyNumberFormat="1" applyFont="1"/>
    <xf numFmtId="0" fontId="23" fillId="0" borderId="8" xfId="0" applyFont="1" applyBorder="1" applyAlignment="1">
      <alignment horizontal="left" vertical="top" wrapText="1"/>
    </xf>
    <xf numFmtId="0" fontId="23" fillId="0" borderId="8" xfId="11" applyFont="1" applyBorder="1" applyAlignment="1">
      <alignment horizontal="center"/>
    </xf>
    <xf numFmtId="49" fontId="23" fillId="0" borderId="2" xfId="0" applyNumberFormat="1" applyFont="1" applyBorder="1" applyAlignment="1">
      <alignment horizontal="right"/>
    </xf>
    <xf numFmtId="49" fontId="31" fillId="0" borderId="2" xfId="0" applyNumberFormat="1" applyFont="1" applyBorder="1" applyAlignment="1">
      <alignment vertical="top"/>
    </xf>
    <xf numFmtId="0" fontId="23" fillId="0" borderId="2" xfId="0" applyFont="1" applyBorder="1" applyAlignment="1">
      <alignment horizontal="center" vertical="top"/>
    </xf>
    <xf numFmtId="0" fontId="38" fillId="0" borderId="2" xfId="0" applyFont="1" applyBorder="1" applyAlignment="1">
      <alignment wrapText="1"/>
    </xf>
    <xf numFmtId="0" fontId="26" fillId="0" borderId="2" xfId="0" applyFont="1" applyBorder="1" applyAlignment="1">
      <alignment horizontal="left" wrapText="1"/>
    </xf>
    <xf numFmtId="0" fontId="38" fillId="0" borderId="2" xfId="0" applyFont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49" fontId="35" fillId="0" borderId="2" xfId="0" applyNumberFormat="1" applyFont="1" applyBorder="1" applyAlignment="1">
      <alignment horizontal="right"/>
    </xf>
    <xf numFmtId="0" fontId="35" fillId="0" borderId="2" xfId="0" applyFont="1" applyBorder="1" applyAlignment="1">
      <alignment vertical="top" wrapText="1"/>
    </xf>
    <xf numFmtId="0" fontId="35" fillId="0" borderId="2" xfId="11" applyFont="1" applyBorder="1" applyAlignment="1">
      <alignment horizontal="center"/>
    </xf>
    <xf numFmtId="164" fontId="35" fillId="0" borderId="0" xfId="0" applyNumberFormat="1" applyFont="1"/>
    <xf numFmtId="0" fontId="23" fillId="0" borderId="2" xfId="13" applyFont="1" applyBorder="1" applyAlignment="1">
      <alignment wrapText="1"/>
    </xf>
    <xf numFmtId="0" fontId="23" fillId="0" borderId="2" xfId="13" applyFont="1" applyBorder="1" applyAlignment="1">
      <alignment horizontal="center"/>
    </xf>
    <xf numFmtId="0" fontId="23" fillId="0" borderId="2" xfId="13" applyFont="1" applyBorder="1"/>
    <xf numFmtId="0" fontId="40" fillId="0" borderId="0" xfId="0" applyFont="1"/>
    <xf numFmtId="2" fontId="23" fillId="0" borderId="2" xfId="14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3" fillId="0" borderId="2" xfId="11" applyFont="1" applyBorder="1" applyAlignment="1">
      <alignment horizontal="right"/>
    </xf>
    <xf numFmtId="0" fontId="23" fillId="0" borderId="0" xfId="0" applyFont="1" applyAlignment="1">
      <alignment horizontal="right"/>
    </xf>
    <xf numFmtId="49" fontId="45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0" fontId="3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35" fillId="0" borderId="0" xfId="0" applyNumberFormat="1" applyFont="1" applyAlignment="1">
      <alignment vertical="top"/>
    </xf>
    <xf numFmtId="0" fontId="3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49" fontId="27" fillId="0" borderId="0" xfId="0" applyNumberFormat="1" applyFont="1" applyAlignment="1">
      <alignment vertical="top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4" fontId="39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49" fontId="24" fillId="0" borderId="2" xfId="0" applyNumberFormat="1" applyFont="1" applyBorder="1" applyAlignment="1">
      <alignment horizontal="right" vertical="top"/>
    </xf>
    <xf numFmtId="0" fontId="23" fillId="0" borderId="2" xfId="1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center" vertical="top"/>
    </xf>
    <xf numFmtId="2" fontId="23" fillId="0" borderId="2" xfId="0" applyNumberFormat="1" applyFont="1" applyBorder="1" applyAlignment="1">
      <alignment vertical="top" wrapText="1"/>
    </xf>
    <xf numFmtId="0" fontId="23" fillId="0" borderId="2" xfId="16" applyFont="1" applyBorder="1" applyAlignment="1">
      <alignment horizontal="left" vertical="top" wrapText="1"/>
    </xf>
    <xf numFmtId="0" fontId="23" fillId="0" borderId="2" xfId="8" applyFont="1" applyBorder="1" applyAlignment="1">
      <alignment wrapText="1"/>
    </xf>
    <xf numFmtId="0" fontId="24" fillId="0" borderId="2" xfId="0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4" fontId="24" fillId="0" borderId="9" xfId="0" applyNumberFormat="1" applyFont="1" applyBorder="1" applyAlignment="1">
      <alignment horizontal="right"/>
    </xf>
    <xf numFmtId="4" fontId="42" fillId="0" borderId="9" xfId="0" applyNumberFormat="1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49" fontId="31" fillId="0" borderId="2" xfId="9" applyNumberFormat="1" applyFont="1" applyBorder="1" applyAlignment="1">
      <alignment horizontal="left" vertical="top"/>
    </xf>
    <xf numFmtId="0" fontId="29" fillId="0" borderId="2" xfId="9" applyFont="1" applyBorder="1" applyAlignment="1">
      <alignment horizontal="left"/>
    </xf>
    <xf numFmtId="0" fontId="23" fillId="0" borderId="2" xfId="15" applyFont="1" applyBorder="1" applyAlignment="1">
      <alignment horizontal="center"/>
    </xf>
    <xf numFmtId="0" fontId="23" fillId="0" borderId="2" xfId="15" applyFont="1" applyBorder="1" applyAlignment="1">
      <alignment horizontal="right"/>
    </xf>
    <xf numFmtId="0" fontId="43" fillId="0" borderId="2" xfId="0" applyFont="1" applyBorder="1" applyAlignment="1">
      <alignment wrapText="1"/>
    </xf>
    <xf numFmtId="2" fontId="23" fillId="0" borderId="8" xfId="14" applyNumberFormat="1" applyFont="1" applyBorder="1" applyAlignment="1">
      <alignment horizontal="right"/>
    </xf>
    <xf numFmtId="0" fontId="23" fillId="0" borderId="2" xfId="1" applyFont="1" applyBorder="1" applyAlignment="1">
      <alignment vertical="top" wrapText="1"/>
    </xf>
    <xf numFmtId="0" fontId="23" fillId="0" borderId="2" xfId="2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2" xfId="0" applyFont="1" applyBorder="1" applyAlignment="1">
      <alignment horizontal="right" vertical="top"/>
    </xf>
    <xf numFmtId="49" fontId="24" fillId="0" borderId="9" xfId="0" applyNumberFormat="1" applyFont="1" applyBorder="1" applyAlignment="1">
      <alignment vertical="top"/>
    </xf>
    <xf numFmtId="49" fontId="29" fillId="0" borderId="2" xfId="0" applyNumberFormat="1" applyFont="1" applyBorder="1" applyAlignment="1">
      <alignment vertical="top"/>
    </xf>
    <xf numFmtId="0" fontId="44" fillId="0" borderId="2" xfId="0" applyFont="1" applyBorder="1" applyAlignment="1">
      <alignment horizontal="right" vertical="top" wrapText="1"/>
    </xf>
    <xf numFmtId="0" fontId="43" fillId="0" borderId="2" xfId="0" applyFont="1" applyBorder="1" applyAlignment="1">
      <alignment vertical="top" wrapText="1"/>
    </xf>
    <xf numFmtId="0" fontId="23" fillId="0" borderId="8" xfId="3" applyFont="1" applyBorder="1" applyAlignment="1">
      <alignment wrapText="1"/>
    </xf>
    <xf numFmtId="0" fontId="23" fillId="0" borderId="2" xfId="4" applyFont="1" applyBorder="1" applyAlignment="1">
      <alignment wrapText="1"/>
    </xf>
    <xf numFmtId="0" fontId="23" fillId="0" borderId="8" xfId="11" applyFont="1" applyBorder="1" applyAlignment="1">
      <alignment wrapText="1"/>
    </xf>
    <xf numFmtId="0" fontId="23" fillId="0" borderId="2" xfId="11" applyFont="1" applyBorder="1" applyAlignment="1">
      <alignment wrapText="1"/>
    </xf>
    <xf numFmtId="49" fontId="23" fillId="0" borderId="2" xfId="0" applyNumberFormat="1" applyFont="1" applyBorder="1" applyAlignment="1">
      <alignment horizontal="left" vertical="top"/>
    </xf>
    <xf numFmtId="49" fontId="31" fillId="0" borderId="2" xfId="0" applyNumberFormat="1" applyFont="1" applyBorder="1"/>
    <xf numFmtId="0" fontId="38" fillId="0" borderId="2" xfId="0" applyFont="1" applyBorder="1" applyAlignment="1">
      <alignment horizontal="left" vertical="top" wrapText="1"/>
    </xf>
    <xf numFmtId="49" fontId="31" fillId="0" borderId="2" xfId="0" applyNumberFormat="1" applyFont="1" applyBorder="1" applyAlignment="1">
      <alignment horizontal="right" vertical="top"/>
    </xf>
    <xf numFmtId="0" fontId="23" fillId="0" borderId="2" xfId="13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35" fillId="0" borderId="0" xfId="0" applyFont="1" applyAlignment="1">
      <alignment horizontal="left" wrapText="1"/>
    </xf>
    <xf numFmtId="0" fontId="23" fillId="0" borderId="0" xfId="11" applyFont="1" applyAlignment="1">
      <alignment horizontal="center"/>
    </xf>
    <xf numFmtId="0" fontId="23" fillId="0" borderId="0" xfId="11" applyFont="1"/>
    <xf numFmtId="0" fontId="35" fillId="0" borderId="0" xfId="0" applyFont="1" applyAlignment="1">
      <alignment vertical="top" wrapText="1"/>
    </xf>
    <xf numFmtId="0" fontId="35" fillId="0" borderId="0" xfId="11" applyFont="1" applyAlignment="1">
      <alignment horizontal="center"/>
    </xf>
    <xf numFmtId="0" fontId="35" fillId="0" borderId="0" xfId="11" applyFont="1"/>
    <xf numFmtId="0" fontId="27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49" fontId="31" fillId="0" borderId="3" xfId="0" applyNumberFormat="1" applyFont="1" applyBorder="1" applyAlignment="1">
      <alignment horizontal="left" vertical="top"/>
    </xf>
    <xf numFmtId="0" fontId="23" fillId="0" borderId="4" xfId="0" applyFont="1" applyBorder="1" applyAlignment="1">
      <alignment vertical="top"/>
    </xf>
    <xf numFmtId="49" fontId="23" fillId="0" borderId="3" xfId="0" applyNumberFormat="1" applyFont="1" applyBorder="1" applyAlignment="1">
      <alignment vertical="top"/>
    </xf>
    <xf numFmtId="49" fontId="23" fillId="0" borderId="4" xfId="0" applyNumberFormat="1" applyFont="1" applyBorder="1" applyAlignment="1">
      <alignment horizontal="right" vertical="top"/>
    </xf>
    <xf numFmtId="49" fontId="24" fillId="0" borderId="10" xfId="0" applyNumberFormat="1" applyFont="1" applyBorder="1" applyAlignment="1">
      <alignment vertical="top"/>
    </xf>
    <xf numFmtId="0" fontId="24" fillId="0" borderId="11" xfId="0" applyFont="1" applyBorder="1" applyAlignment="1">
      <alignment vertical="top"/>
    </xf>
    <xf numFmtId="49" fontId="24" fillId="0" borderId="12" xfId="0" applyNumberFormat="1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/>
    </xf>
    <xf numFmtId="0" fontId="29" fillId="0" borderId="0" xfId="0" applyFont="1" applyAlignment="1">
      <alignment horizontal="center" vertical="top"/>
    </xf>
    <xf numFmtId="49" fontId="23" fillId="0" borderId="7" xfId="0" applyNumberFormat="1" applyFont="1" applyBorder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center"/>
    </xf>
    <xf numFmtId="2" fontId="23" fillId="0" borderId="4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3" fillId="0" borderId="11" xfId="0" applyFont="1" applyBorder="1" applyAlignment="1">
      <alignment vertical="top"/>
    </xf>
    <xf numFmtId="165" fontId="24" fillId="0" borderId="9" xfId="0" applyNumberFormat="1" applyFont="1" applyBorder="1" applyAlignment="1">
      <alignment horizontal="right"/>
    </xf>
    <xf numFmtId="0" fontId="29" fillId="0" borderId="0" xfId="0" applyFont="1"/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49" fontId="29" fillId="0" borderId="7" xfId="0" applyNumberFormat="1" applyFont="1" applyBorder="1" applyAlignment="1">
      <alignment vertical="top"/>
    </xf>
    <xf numFmtId="0" fontId="29" fillId="0" borderId="7" xfId="0" applyFont="1" applyBorder="1" applyAlignment="1">
      <alignment vertical="top"/>
    </xf>
    <xf numFmtId="0" fontId="29" fillId="0" borderId="7" xfId="0" applyFont="1" applyBorder="1" applyAlignment="1">
      <alignment vertical="top" wrapText="1"/>
    </xf>
    <xf numFmtId="0" fontId="29" fillId="0" borderId="7" xfId="0" applyFont="1" applyBorder="1" applyAlignment="1">
      <alignment horizontal="center"/>
    </xf>
    <xf numFmtId="49" fontId="31" fillId="0" borderId="0" xfId="0" applyNumberFormat="1" applyFont="1" applyAlignment="1">
      <alignment horizontal="left" vertical="top"/>
    </xf>
    <xf numFmtId="0" fontId="24" fillId="0" borderId="1" xfId="0" applyFont="1" applyBorder="1" applyAlignment="1">
      <alignment wrapText="1"/>
    </xf>
    <xf numFmtId="49" fontId="31" fillId="0" borderId="3" xfId="0" applyNumberFormat="1" applyFont="1" applyBorder="1" applyAlignment="1">
      <alignment horizontal="left"/>
    </xf>
    <xf numFmtId="0" fontId="24" fillId="0" borderId="4" xfId="0" applyFont="1" applyBorder="1" applyAlignment="1">
      <alignment horizontal="center" wrapText="1"/>
    </xf>
    <xf numFmtId="40" fontId="23" fillId="0" borderId="2" xfId="0" applyNumberFormat="1" applyFont="1" applyBorder="1"/>
    <xf numFmtId="0" fontId="24" fillId="0" borderId="12" xfId="0" applyFont="1" applyBorder="1"/>
    <xf numFmtId="0" fontId="23" fillId="0" borderId="12" xfId="0" applyFont="1" applyBorder="1"/>
    <xf numFmtId="0" fontId="23" fillId="0" borderId="7" xfId="0" applyFont="1" applyBorder="1"/>
    <xf numFmtId="0" fontId="29" fillId="0" borderId="7" xfId="0" applyFont="1" applyBorder="1"/>
    <xf numFmtId="0" fontId="33" fillId="0" borderId="0" xfId="0" applyFont="1" applyAlignment="1">
      <alignment vertical="top" wrapText="1"/>
    </xf>
    <xf numFmtId="0" fontId="45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/>
    <xf numFmtId="49" fontId="31" fillId="0" borderId="5" xfId="0" applyNumberFormat="1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2" xfId="0" applyFont="1" applyFill="1" applyBorder="1"/>
    <xf numFmtId="49" fontId="23" fillId="0" borderId="3" xfId="0" applyNumberFormat="1" applyFont="1" applyFill="1" applyBorder="1" applyAlignment="1">
      <alignment vertical="top"/>
    </xf>
    <xf numFmtId="0" fontId="23" fillId="0" borderId="4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vertical="top" wrapText="1"/>
    </xf>
    <xf numFmtId="4" fontId="23" fillId="0" borderId="2" xfId="0" applyNumberFormat="1" applyFont="1" applyFill="1" applyBorder="1"/>
    <xf numFmtId="4" fontId="23" fillId="0" borderId="2" xfId="0" applyNumberFormat="1" applyFont="1" applyFill="1" applyBorder="1" applyProtection="1">
      <protection locked="0"/>
    </xf>
    <xf numFmtId="4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 wrapText="1"/>
    </xf>
    <xf numFmtId="0" fontId="23" fillId="0" borderId="0" xfId="0" applyFont="1" applyAlignment="1" applyProtection="1">
      <alignment horizontal="center"/>
    </xf>
    <xf numFmtId="0" fontId="23" fillId="0" borderId="0" xfId="0" applyFont="1" applyProtection="1"/>
    <xf numFmtId="4" fontId="23" fillId="0" borderId="0" xfId="0" applyNumberFormat="1" applyFont="1" applyProtection="1"/>
    <xf numFmtId="0" fontId="24" fillId="0" borderId="0" xfId="0" applyFont="1" applyAlignment="1" applyProtection="1">
      <alignment vertical="top" wrapText="1"/>
    </xf>
    <xf numFmtId="49" fontId="25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horizontal="center"/>
    </xf>
    <xf numFmtId="0" fontId="25" fillId="0" borderId="0" xfId="0" applyFont="1" applyProtection="1"/>
    <xf numFmtId="4" fontId="25" fillId="0" borderId="0" xfId="0" applyNumberFormat="1" applyFont="1" applyProtection="1"/>
    <xf numFmtId="49" fontId="26" fillId="0" borderId="0" xfId="0" applyNumberFormat="1" applyFont="1" applyAlignment="1" applyProtection="1">
      <alignment vertical="top"/>
    </xf>
    <xf numFmtId="0" fontId="26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 wrapText="1"/>
    </xf>
    <xf numFmtId="0" fontId="23" fillId="0" borderId="0" xfId="0" applyFont="1" applyProtection="1"/>
    <xf numFmtId="4" fontId="26" fillId="0" borderId="0" xfId="0" applyNumberFormat="1" applyFont="1" applyProtection="1"/>
    <xf numFmtId="0" fontId="26" fillId="0" borderId="0" xfId="0" applyFont="1" applyProtection="1"/>
    <xf numFmtId="0" fontId="27" fillId="0" borderId="0" xfId="0" applyFont="1" applyAlignment="1" applyProtection="1">
      <alignment vertical="top" wrapText="1"/>
    </xf>
    <xf numFmtId="49" fontId="24" fillId="0" borderId="0" xfId="0" applyNumberFormat="1" applyFont="1" applyAlignment="1" applyProtection="1">
      <alignment vertical="top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2" fontId="24" fillId="0" borderId="0" xfId="0" applyNumberFormat="1" applyFont="1" applyAlignment="1" applyProtection="1">
      <alignment horizontal="right"/>
    </xf>
    <xf numFmtId="4" fontId="24" fillId="0" borderId="0" xfId="0" applyNumberFormat="1" applyFont="1" applyProtection="1"/>
    <xf numFmtId="4" fontId="24" fillId="0" borderId="0" xfId="0" applyNumberFormat="1" applyFont="1" applyAlignment="1" applyProtection="1">
      <alignment horizontal="right"/>
    </xf>
    <xf numFmtId="49" fontId="29" fillId="0" borderId="0" xfId="0" applyNumberFormat="1" applyFont="1" applyAlignment="1" applyProtection="1">
      <alignment horizontal="left" vertical="top"/>
    </xf>
    <xf numFmtId="0" fontId="29" fillId="0" borderId="0" xfId="0" applyFont="1" applyAlignment="1" applyProtection="1">
      <alignment horizontal="center" vertical="top"/>
    </xf>
    <xf numFmtId="0" fontId="29" fillId="0" borderId="0" xfId="0" applyFont="1" applyAlignment="1" applyProtection="1">
      <alignment horizontal="center" vertical="top" wrapText="1"/>
    </xf>
    <xf numFmtId="0" fontId="29" fillId="0" borderId="0" xfId="0" applyFont="1" applyAlignment="1" applyProtection="1">
      <alignment horizontal="center"/>
    </xf>
    <xf numFmtId="4" fontId="29" fillId="0" borderId="0" xfId="0" applyNumberFormat="1" applyFont="1" applyAlignment="1" applyProtection="1">
      <alignment horizontal="center"/>
    </xf>
    <xf numFmtId="0" fontId="30" fillId="0" borderId="0" xfId="0" applyFont="1" applyProtection="1"/>
    <xf numFmtId="49" fontId="31" fillId="0" borderId="0" xfId="0" applyNumberFormat="1" applyFont="1" applyAlignment="1" applyProtection="1">
      <alignment horizontal="left" vertical="top"/>
    </xf>
    <xf numFmtId="49" fontId="24" fillId="0" borderId="5" xfId="0" applyNumberFormat="1" applyFont="1" applyBorder="1" applyAlignment="1" applyProtection="1">
      <alignment horizontal="right"/>
    </xf>
    <xf numFmtId="0" fontId="23" fillId="0" borderId="6" xfId="0" applyFont="1" applyBorder="1" applyAlignment="1" applyProtection="1">
      <alignment horizontal="right"/>
    </xf>
    <xf numFmtId="0" fontId="24" fillId="0" borderId="1" xfId="0" applyFont="1" applyBorder="1" applyAlignment="1" applyProtection="1">
      <alignment horizontal="left" wrapText="1"/>
    </xf>
    <xf numFmtId="0" fontId="24" fillId="0" borderId="1" xfId="0" applyFont="1" applyBorder="1" applyAlignment="1" applyProtection="1">
      <alignment horizontal="center" wrapText="1"/>
    </xf>
    <xf numFmtId="0" fontId="24" fillId="0" borderId="1" xfId="0" applyFont="1" applyBorder="1" applyAlignment="1" applyProtection="1">
      <alignment horizontal="right" wrapText="1"/>
    </xf>
    <xf numFmtId="49" fontId="31" fillId="0" borderId="3" xfId="0" applyNumberFormat="1" applyFont="1" applyBorder="1" applyAlignment="1" applyProtection="1">
      <alignment horizontal="left" vertical="top"/>
    </xf>
    <xf numFmtId="0" fontId="24" fillId="0" borderId="4" xfId="0" applyFont="1" applyBorder="1" applyAlignment="1" applyProtection="1">
      <alignment horizontal="right" wrapText="1"/>
    </xf>
    <xf numFmtId="0" fontId="24" fillId="0" borderId="2" xfId="0" applyFont="1" applyBorder="1" applyAlignment="1" applyProtection="1">
      <alignment horizontal="left" wrapText="1"/>
    </xf>
    <xf numFmtId="0" fontId="24" fillId="0" borderId="2" xfId="0" applyFont="1" applyBorder="1" applyAlignment="1" applyProtection="1">
      <alignment horizontal="center" wrapText="1"/>
    </xf>
    <xf numFmtId="0" fontId="24" fillId="0" borderId="2" xfId="0" applyFont="1" applyBorder="1" applyAlignment="1" applyProtection="1">
      <alignment horizontal="right" wrapText="1"/>
    </xf>
    <xf numFmtId="0" fontId="23" fillId="0" borderId="4" xfId="0" applyFont="1" applyBorder="1" applyAlignment="1" applyProtection="1">
      <alignment vertical="top"/>
    </xf>
    <xf numFmtId="0" fontId="23" fillId="0" borderId="2" xfId="0" applyFont="1" applyBorder="1" applyAlignment="1" applyProtection="1">
      <alignment vertical="top" wrapText="1"/>
    </xf>
    <xf numFmtId="0" fontId="23" fillId="0" borderId="2" xfId="0" applyFont="1" applyBorder="1" applyAlignment="1" applyProtection="1">
      <alignment horizontal="center"/>
    </xf>
    <xf numFmtId="0" fontId="23" fillId="0" borderId="2" xfId="0" applyFont="1" applyBorder="1" applyProtection="1"/>
    <xf numFmtId="165" fontId="23" fillId="0" borderId="2" xfId="0" applyNumberFormat="1" applyFont="1" applyBorder="1" applyAlignment="1" applyProtection="1">
      <alignment horizontal="right"/>
    </xf>
    <xf numFmtId="49" fontId="23" fillId="0" borderId="3" xfId="0" applyNumberFormat="1" applyFont="1" applyBorder="1" applyAlignment="1" applyProtection="1">
      <alignment vertical="top"/>
    </xf>
    <xf numFmtId="0" fontId="32" fillId="0" borderId="2" xfId="0" applyFont="1" applyBorder="1" applyAlignment="1" applyProtection="1">
      <alignment vertical="top" wrapText="1"/>
    </xf>
    <xf numFmtId="49" fontId="23" fillId="0" borderId="4" xfId="0" applyNumberFormat="1" applyFont="1" applyBorder="1" applyAlignment="1" applyProtection="1">
      <alignment horizontal="right" vertical="top"/>
    </xf>
    <xf numFmtId="40" fontId="23" fillId="0" borderId="2" xfId="0" applyNumberFormat="1" applyFont="1" applyBorder="1" applyProtection="1"/>
    <xf numFmtId="9" fontId="23" fillId="0" borderId="2" xfId="0" applyNumberFormat="1" applyFont="1" applyBorder="1" applyProtection="1"/>
    <xf numFmtId="4" fontId="23" fillId="0" borderId="2" xfId="0" applyNumberFormat="1" applyFont="1" applyBorder="1" applyProtection="1"/>
    <xf numFmtId="49" fontId="24" fillId="0" borderId="10" xfId="0" applyNumberFormat="1" applyFont="1" applyBorder="1" applyAlignment="1" applyProtection="1">
      <alignment vertical="top"/>
    </xf>
    <xf numFmtId="0" fontId="24" fillId="0" borderId="11" xfId="0" applyFont="1" applyBorder="1" applyAlignment="1" applyProtection="1">
      <alignment vertical="top"/>
    </xf>
    <xf numFmtId="0" fontId="24" fillId="0" borderId="9" xfId="0" applyFont="1" applyBorder="1" applyAlignment="1" applyProtection="1">
      <alignment vertical="top" wrapText="1"/>
    </xf>
    <xf numFmtId="0" fontId="24" fillId="0" borderId="9" xfId="0" applyFont="1" applyBorder="1" applyAlignment="1" applyProtection="1">
      <alignment horizontal="center"/>
    </xf>
    <xf numFmtId="0" fontId="24" fillId="0" borderId="9" xfId="0" applyFont="1" applyBorder="1" applyProtection="1"/>
    <xf numFmtId="165" fontId="24" fillId="0" borderId="9" xfId="0" applyNumberFormat="1" applyFont="1" applyBorder="1" applyAlignment="1" applyProtection="1">
      <alignment horizontal="right"/>
    </xf>
    <xf numFmtId="49" fontId="24" fillId="0" borderId="12" xfId="0" applyNumberFormat="1" applyFont="1" applyBorder="1" applyAlignment="1" applyProtection="1">
      <alignment vertical="top"/>
    </xf>
    <xf numFmtId="0" fontId="24" fillId="0" borderId="12" xfId="0" applyFont="1" applyBorder="1" applyAlignment="1" applyProtection="1">
      <alignment vertical="top"/>
    </xf>
    <xf numFmtId="0" fontId="24" fillId="0" borderId="12" xfId="0" applyFont="1" applyBorder="1" applyAlignment="1" applyProtection="1">
      <alignment vertical="top" wrapText="1"/>
    </xf>
    <xf numFmtId="0" fontId="24" fillId="0" borderId="12" xfId="0" applyFont="1" applyBorder="1" applyAlignment="1" applyProtection="1">
      <alignment horizontal="center"/>
    </xf>
    <xf numFmtId="0" fontId="24" fillId="0" borderId="12" xfId="0" applyFont="1" applyBorder="1" applyProtection="1"/>
    <xf numFmtId="165" fontId="23" fillId="0" borderId="12" xfId="0" applyNumberFormat="1" applyFont="1" applyBorder="1" applyAlignment="1" applyProtection="1">
      <alignment horizontal="right"/>
    </xf>
    <xf numFmtId="49" fontId="29" fillId="0" borderId="0" xfId="0" applyNumberFormat="1" applyFont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29" fillId="0" borderId="0" xfId="0" applyFont="1" applyAlignment="1" applyProtection="1">
      <alignment vertical="top" wrapText="1"/>
    </xf>
    <xf numFmtId="0" fontId="29" fillId="0" borderId="0" xfId="0" applyFont="1" applyProtection="1"/>
    <xf numFmtId="165" fontId="23" fillId="0" borderId="0" xfId="0" applyNumberFormat="1" applyFont="1" applyAlignment="1" applyProtection="1">
      <alignment horizontal="right"/>
    </xf>
    <xf numFmtId="49" fontId="23" fillId="0" borderId="14" xfId="0" applyNumberFormat="1" applyFont="1" applyBorder="1" applyAlignment="1" applyProtection="1">
      <alignment vertical="top"/>
    </xf>
    <xf numFmtId="0" fontId="23" fillId="0" borderId="15" xfId="0" applyFont="1" applyBorder="1" applyAlignment="1" applyProtection="1">
      <alignment vertical="top"/>
    </xf>
    <xf numFmtId="0" fontId="23" fillId="0" borderId="13" xfId="0" applyFont="1" applyBorder="1" applyAlignment="1" applyProtection="1">
      <alignment vertical="top" wrapText="1"/>
    </xf>
    <xf numFmtId="0" fontId="23" fillId="0" borderId="13" xfId="0" applyFont="1" applyBorder="1" applyAlignment="1" applyProtection="1">
      <alignment horizontal="center"/>
    </xf>
    <xf numFmtId="0" fontId="23" fillId="0" borderId="13" xfId="0" applyFont="1" applyBorder="1" applyProtection="1"/>
    <xf numFmtId="165" fontId="23" fillId="0" borderId="13" xfId="0" applyNumberFormat="1" applyFont="1" applyBorder="1" applyAlignment="1" applyProtection="1">
      <alignment horizontal="right"/>
    </xf>
    <xf numFmtId="49" fontId="23" fillId="0" borderId="3" xfId="0" applyNumberFormat="1" applyFont="1" applyFill="1" applyBorder="1" applyAlignment="1" applyProtection="1">
      <alignment vertical="top"/>
    </xf>
    <xf numFmtId="0" fontId="23" fillId="0" borderId="4" xfId="0" applyFont="1" applyFill="1" applyBorder="1" applyAlignment="1" applyProtection="1">
      <alignment vertical="top"/>
    </xf>
    <xf numFmtId="0" fontId="23" fillId="0" borderId="2" xfId="0" applyFont="1" applyFill="1" applyBorder="1" applyAlignment="1" applyProtection="1">
      <alignment vertical="top" wrapText="1"/>
    </xf>
    <xf numFmtId="0" fontId="23" fillId="0" borderId="2" xfId="0" applyFont="1" applyFill="1" applyBorder="1" applyAlignment="1" applyProtection="1">
      <alignment horizontal="center"/>
    </xf>
    <xf numFmtId="0" fontId="23" fillId="0" borderId="2" xfId="0" applyFont="1" applyFill="1" applyBorder="1" applyProtection="1"/>
    <xf numFmtId="165" fontId="23" fillId="0" borderId="2" xfId="0" applyNumberFormat="1" applyFont="1" applyFill="1" applyBorder="1" applyAlignment="1" applyProtection="1">
      <alignment horizontal="right"/>
    </xf>
    <xf numFmtId="0" fontId="24" fillId="0" borderId="2" xfId="0" applyFont="1" applyBorder="1" applyAlignment="1" applyProtection="1">
      <alignment vertical="top" wrapText="1"/>
    </xf>
    <xf numFmtId="2" fontId="23" fillId="0" borderId="4" xfId="0" applyNumberFormat="1" applyFont="1" applyBorder="1" applyAlignment="1" applyProtection="1">
      <alignment vertical="top"/>
    </xf>
    <xf numFmtId="49" fontId="23" fillId="0" borderId="10" xfId="0" applyNumberFormat="1" applyFont="1" applyBorder="1" applyAlignment="1" applyProtection="1">
      <alignment vertical="top"/>
    </xf>
    <xf numFmtId="0" fontId="23" fillId="0" borderId="11" xfId="0" applyFont="1" applyBorder="1" applyAlignment="1" applyProtection="1">
      <alignment vertical="top"/>
    </xf>
    <xf numFmtId="49" fontId="29" fillId="0" borderId="7" xfId="0" applyNumberFormat="1" applyFont="1" applyBorder="1" applyAlignment="1" applyProtection="1">
      <alignment vertical="top"/>
    </xf>
    <xf numFmtId="0" fontId="29" fillId="0" borderId="7" xfId="0" applyFont="1" applyBorder="1" applyAlignment="1" applyProtection="1">
      <alignment vertical="top"/>
    </xf>
    <xf numFmtId="0" fontId="29" fillId="0" borderId="7" xfId="0" applyFont="1" applyBorder="1" applyAlignment="1" applyProtection="1">
      <alignment vertical="top" wrapText="1"/>
    </xf>
    <xf numFmtId="0" fontId="29" fillId="0" borderId="7" xfId="0" applyFont="1" applyBorder="1" applyAlignment="1" applyProtection="1">
      <alignment horizontal="center"/>
    </xf>
    <xf numFmtId="0" fontId="29" fillId="0" borderId="7" xfId="0" applyFont="1" applyBorder="1" applyProtection="1"/>
    <xf numFmtId="165" fontId="23" fillId="0" borderId="7" xfId="0" applyNumberFormat="1" applyFont="1" applyBorder="1" applyAlignment="1" applyProtection="1">
      <alignment horizontal="right"/>
    </xf>
    <xf numFmtId="165" fontId="24" fillId="0" borderId="0" xfId="0" applyNumberFormat="1" applyFont="1" applyAlignment="1" applyProtection="1">
      <alignment horizontal="right"/>
    </xf>
    <xf numFmtId="2" fontId="23" fillId="0" borderId="2" xfId="0" applyNumberFormat="1" applyFont="1" applyBorder="1" applyProtection="1">
      <protection locked="0"/>
    </xf>
    <xf numFmtId="2" fontId="23" fillId="0" borderId="13" xfId="0" applyNumberFormat="1" applyFont="1" applyBorder="1" applyProtection="1">
      <protection locked="0"/>
    </xf>
    <xf numFmtId="2" fontId="23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/>
    <xf numFmtId="2" fontId="23" fillId="0" borderId="2" xfId="0" applyNumberFormat="1" applyFont="1" applyFill="1" applyBorder="1"/>
    <xf numFmtId="49" fontId="23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vertical="top" wrapText="1"/>
    </xf>
    <xf numFmtId="49" fontId="25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/>
    <xf numFmtId="0" fontId="25" fillId="0" borderId="0" xfId="0" applyFont="1" applyFill="1"/>
    <xf numFmtId="0" fontId="24" fillId="0" borderId="0" xfId="0" applyFont="1" applyFill="1" applyAlignment="1">
      <alignment vertical="top" wrapText="1"/>
    </xf>
    <xf numFmtId="0" fontId="24" fillId="0" borderId="0" xfId="0" applyFont="1" applyFill="1"/>
    <xf numFmtId="0" fontId="24" fillId="0" borderId="0" xfId="0" applyFont="1" applyFill="1"/>
    <xf numFmtId="49" fontId="26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3" fillId="0" borderId="0" xfId="0" applyFont="1" applyFill="1"/>
    <xf numFmtId="4" fontId="26" fillId="0" borderId="0" xfId="0" applyNumberFormat="1" applyFont="1" applyFill="1"/>
    <xf numFmtId="0" fontId="26" fillId="0" borderId="0" xfId="0" applyFont="1" applyFill="1"/>
    <xf numFmtId="0" fontId="27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8" fillId="0" borderId="0" xfId="0" applyNumberFormat="1" applyFont="1" applyFill="1" applyAlignment="1">
      <alignment horizontal="center"/>
    </xf>
    <xf numFmtId="4" fontId="24" fillId="0" borderId="0" xfId="0" applyNumberFormat="1" applyFont="1" applyFill="1"/>
    <xf numFmtId="4" fontId="24" fillId="0" borderId="0" xfId="0" applyNumberFormat="1" applyFont="1" applyFill="1" applyAlignment="1">
      <alignment horizontal="right"/>
    </xf>
    <xf numFmtId="49" fontId="29" fillId="0" borderId="3" xfId="0" applyNumberFormat="1" applyFont="1" applyFill="1" applyBorder="1" applyAlignment="1">
      <alignment horizontal="left" vertical="top"/>
    </xf>
    <xf numFmtId="0" fontId="29" fillId="0" borderId="4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0" fontId="30" fillId="0" borderId="0" xfId="0" applyFont="1" applyFill="1"/>
    <xf numFmtId="49" fontId="31" fillId="0" borderId="3" xfId="0" applyNumberFormat="1" applyFont="1" applyFill="1" applyBorder="1" applyAlignment="1">
      <alignment horizontal="left" vertical="top"/>
    </xf>
    <xf numFmtId="49" fontId="31" fillId="0" borderId="5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4" fillId="0" borderId="6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right" wrapText="1"/>
    </xf>
    <xf numFmtId="0" fontId="32" fillId="0" borderId="4" xfId="0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horizontal="right" vertical="top"/>
    </xf>
    <xf numFmtId="9" fontId="23" fillId="0" borderId="2" xfId="0" applyNumberFormat="1" applyFont="1" applyFill="1" applyBorder="1"/>
    <xf numFmtId="49" fontId="24" fillId="0" borderId="10" xfId="0" applyNumberFormat="1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center"/>
    </xf>
    <xf numFmtId="4" fontId="24" fillId="0" borderId="9" xfId="0" applyNumberFormat="1" applyFont="1" applyFill="1" applyBorder="1"/>
    <xf numFmtId="49" fontId="24" fillId="0" borderId="12" xfId="0" applyNumberFormat="1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49" fontId="29" fillId="0" borderId="0" xfId="0" applyNumberFormat="1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49" fontId="23" fillId="0" borderId="7" xfId="0" applyNumberFormat="1" applyFont="1" applyFill="1" applyBorder="1" applyAlignment="1">
      <alignment vertical="top"/>
    </xf>
    <xf numFmtId="0" fontId="23" fillId="0" borderId="7" xfId="0" applyFont="1" applyFill="1" applyBorder="1" applyAlignment="1">
      <alignment vertical="top"/>
    </xf>
    <xf numFmtId="0" fontId="23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/>
    </xf>
    <xf numFmtId="4" fontId="23" fillId="0" borderId="7" xfId="0" applyNumberFormat="1" applyFont="1" applyFill="1" applyBorder="1"/>
    <xf numFmtId="0" fontId="24" fillId="0" borderId="4" xfId="0" applyFont="1" applyFill="1" applyBorder="1" applyAlignment="1">
      <alignment vertical="top" wrapText="1"/>
    </xf>
    <xf numFmtId="2" fontId="23" fillId="0" borderId="4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165" fontId="24" fillId="0" borderId="9" xfId="0" applyNumberFormat="1" applyFont="1" applyFill="1" applyBorder="1" applyAlignment="1">
      <alignment horizontal="right"/>
    </xf>
    <xf numFmtId="4" fontId="23" fillId="0" borderId="12" xfId="0" applyNumberFormat="1" applyFont="1" applyFill="1" applyBorder="1"/>
    <xf numFmtId="0" fontId="29" fillId="0" borderId="0" xfId="0" applyFont="1" applyFill="1"/>
    <xf numFmtId="49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vertical="top" wrapText="1"/>
    </xf>
    <xf numFmtId="4" fontId="29" fillId="0" borderId="0" xfId="0" applyNumberFormat="1" applyFont="1" applyFill="1"/>
    <xf numFmtId="49" fontId="29" fillId="0" borderId="7" xfId="0" applyNumberFormat="1" applyFont="1" applyFill="1" applyBorder="1" applyAlignment="1">
      <alignment vertical="top"/>
    </xf>
    <xf numFmtId="0" fontId="29" fillId="0" borderId="7" xfId="0" applyFont="1" applyFill="1" applyBorder="1" applyAlignment="1">
      <alignment vertical="top"/>
    </xf>
    <xf numFmtId="0" fontId="29" fillId="0" borderId="7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center"/>
    </xf>
    <xf numFmtId="4" fontId="29" fillId="0" borderId="7" xfId="0" applyNumberFormat="1" applyFont="1" applyFill="1" applyBorder="1"/>
    <xf numFmtId="0" fontId="24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vertical="top" wrapText="1"/>
    </xf>
    <xf numFmtId="0" fontId="45" fillId="0" borderId="0" xfId="0" applyFont="1" applyFill="1"/>
    <xf numFmtId="0" fontId="45" fillId="0" borderId="0" xfId="0" applyFont="1" applyFill="1"/>
    <xf numFmtId="0" fontId="33" fillId="0" borderId="0" xfId="0" applyFont="1" applyFill="1" applyAlignment="1">
      <alignment vertical="top" wrapText="1"/>
    </xf>
    <xf numFmtId="49" fontId="34" fillId="0" borderId="0" xfId="0" applyNumberFormat="1" applyFont="1" applyFill="1" applyAlignment="1">
      <alignment vertical="top"/>
    </xf>
    <xf numFmtId="0" fontId="34" fillId="0" borderId="0" xfId="0" applyFont="1" applyFill="1" applyAlignment="1">
      <alignment vertical="top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" fontId="21" fillId="0" borderId="0" xfId="0" applyNumberFormat="1" applyFont="1" applyFill="1" applyAlignment="1">
      <alignment horizontal="right"/>
    </xf>
    <xf numFmtId="49" fontId="37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/>
    <xf numFmtId="0" fontId="37" fillId="0" borderId="0" xfId="0" applyFont="1" applyFill="1" applyAlignment="1">
      <alignment horizontal="right"/>
    </xf>
    <xf numFmtId="49" fontId="38" fillId="0" borderId="0" xfId="0" applyNumberFormat="1" applyFont="1" applyFill="1" applyAlignment="1">
      <alignment vertical="top"/>
    </xf>
    <xf numFmtId="4" fontId="26" fillId="0" borderId="0" xfId="0" applyNumberFormat="1" applyFont="1" applyFill="1" applyAlignment="1">
      <alignment horizontal="right"/>
    </xf>
    <xf numFmtId="49" fontId="27" fillId="0" borderId="0" xfId="0" applyNumberFormat="1" applyFont="1" applyFill="1" applyAlignment="1">
      <alignment vertical="top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49" fontId="20" fillId="0" borderId="0" xfId="0" applyNumberFormat="1" applyFont="1" applyFill="1" applyAlignment="1">
      <alignment vertical="top"/>
    </xf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right"/>
    </xf>
    <xf numFmtId="49" fontId="39" fillId="0" borderId="0" xfId="0" applyNumberFormat="1" applyFont="1" applyFill="1" applyAlignment="1">
      <alignment vertical="top"/>
    </xf>
    <xf numFmtId="4" fontId="38" fillId="0" borderId="0" xfId="0" applyNumberFormat="1" applyFont="1" applyFill="1" applyAlignment="1">
      <alignment horizontal="right"/>
    </xf>
    <xf numFmtId="4" fontId="31" fillId="0" borderId="0" xfId="0" applyNumberFormat="1" applyFont="1" applyFill="1"/>
    <xf numFmtId="49" fontId="39" fillId="0" borderId="0" xfId="9" applyNumberFormat="1" applyFont="1" applyFill="1" applyAlignment="1">
      <alignment horizontal="left" vertical="top"/>
    </xf>
    <xf numFmtId="0" fontId="39" fillId="0" borderId="0" xfId="9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right"/>
    </xf>
    <xf numFmtId="4" fontId="38" fillId="0" borderId="0" xfId="0" applyNumberFormat="1" applyFont="1" applyFill="1"/>
    <xf numFmtId="49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24" fillId="0" borderId="1" xfId="0" applyFont="1" applyFill="1" applyBorder="1" applyAlignment="1">
      <alignment horizontal="left" wrapText="1"/>
    </xf>
    <xf numFmtId="49" fontId="23" fillId="0" borderId="2" xfId="0" applyNumberFormat="1" applyFont="1" applyFill="1" applyBorder="1" applyAlignment="1">
      <alignment horizontal="right" vertical="top"/>
    </xf>
    <xf numFmtId="2" fontId="23" fillId="0" borderId="2" xfId="14" applyNumberFormat="1" applyFont="1" applyFill="1" applyBorder="1"/>
    <xf numFmtId="2" fontId="23" fillId="0" borderId="2" xfId="14" applyNumberFormat="1" applyFont="1" applyFill="1" applyBorder="1" applyProtection="1">
      <protection locked="0"/>
    </xf>
    <xf numFmtId="0" fontId="23" fillId="0" borderId="2" xfId="10" applyFont="1" applyFill="1" applyBorder="1" applyAlignment="1">
      <alignment vertical="top" wrapText="1"/>
    </xf>
    <xf numFmtId="0" fontId="23" fillId="0" borderId="2" xfId="14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 vertical="top"/>
    </xf>
    <xf numFmtId="2" fontId="23" fillId="0" borderId="2" xfId="0" applyNumberFormat="1" applyFont="1" applyFill="1" applyBorder="1" applyAlignment="1">
      <alignment vertical="top" wrapText="1"/>
    </xf>
    <xf numFmtId="0" fontId="23" fillId="0" borderId="2" xfId="16" applyFont="1" applyFill="1" applyBorder="1" applyAlignment="1">
      <alignment horizontal="left" vertical="top" wrapText="1"/>
    </xf>
    <xf numFmtId="0" fontId="23" fillId="0" borderId="2" xfId="12" applyFont="1" applyFill="1" applyBorder="1" applyAlignment="1">
      <alignment vertical="top" wrapText="1"/>
    </xf>
    <xf numFmtId="0" fontId="23" fillId="0" borderId="2" xfId="6" applyFont="1" applyFill="1" applyBorder="1" applyAlignment="1">
      <alignment vertical="top" wrapText="1"/>
    </xf>
    <xf numFmtId="0" fontId="23" fillId="0" borderId="2" xfId="14" applyFont="1" applyFill="1" applyBorder="1" applyAlignment="1">
      <alignment vertical="top" wrapText="1"/>
    </xf>
    <xf numFmtId="0" fontId="23" fillId="0" borderId="2" xfId="7" applyFont="1" applyFill="1" applyBorder="1" applyAlignment="1">
      <alignment vertical="top" wrapText="1"/>
    </xf>
    <xf numFmtId="0" fontId="23" fillId="0" borderId="2" xfId="8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vertical="top"/>
    </xf>
    <xf numFmtId="0" fontId="24" fillId="0" borderId="9" xfId="0" applyFont="1" applyFill="1" applyBorder="1" applyAlignment="1">
      <alignment vertical="top" wrapText="1"/>
    </xf>
    <xf numFmtId="0" fontId="24" fillId="0" borderId="9" xfId="0" applyFont="1" applyFill="1" applyBorder="1"/>
    <xf numFmtId="49" fontId="29" fillId="0" borderId="2" xfId="0" applyNumberFormat="1" applyFont="1" applyFill="1" applyBorder="1" applyAlignment="1">
      <alignment horizontal="left" vertical="top"/>
    </xf>
    <xf numFmtId="0" fontId="29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left" vertical="top"/>
    </xf>
    <xf numFmtId="49" fontId="31" fillId="0" borderId="2" xfId="9" applyNumberFormat="1" applyFont="1" applyFill="1" applyBorder="1" applyAlignment="1">
      <alignment horizontal="left" vertical="top"/>
    </xf>
    <xf numFmtId="0" fontId="29" fillId="0" borderId="2" xfId="9" applyFont="1" applyFill="1" applyBorder="1" applyAlignment="1">
      <alignment horizontal="left"/>
    </xf>
    <xf numFmtId="49" fontId="23" fillId="0" borderId="2" xfId="0" applyNumberFormat="1" applyFont="1" applyFill="1" applyBorder="1" applyAlignment="1">
      <alignment vertical="top"/>
    </xf>
    <xf numFmtId="0" fontId="23" fillId="0" borderId="2" xfId="15" applyFont="1" applyFill="1" applyBorder="1" applyAlignment="1">
      <alignment horizontal="center"/>
    </xf>
    <xf numFmtId="0" fontId="23" fillId="0" borderId="2" xfId="15" applyFont="1" applyFill="1" applyBorder="1"/>
    <xf numFmtId="0" fontId="43" fillId="0" borderId="2" xfId="0" applyFont="1" applyFill="1" applyBorder="1" applyAlignment="1">
      <alignment vertical="top" wrapText="1"/>
    </xf>
    <xf numFmtId="49" fontId="23" fillId="0" borderId="8" xfId="0" applyNumberFormat="1" applyFont="1" applyFill="1" applyBorder="1" applyAlignment="1">
      <alignment horizontal="right" vertical="top"/>
    </xf>
    <xf numFmtId="0" fontId="23" fillId="0" borderId="8" xfId="0" applyFont="1" applyFill="1" applyBorder="1" applyAlignment="1">
      <alignment vertical="top" wrapText="1"/>
    </xf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8" xfId="1" applyFont="1" applyFill="1" applyBorder="1" applyAlignment="1">
      <alignment vertical="top" wrapText="1"/>
    </xf>
    <xf numFmtId="0" fontId="23" fillId="0" borderId="2" xfId="1" applyFont="1" applyFill="1" applyBorder="1" applyAlignment="1">
      <alignment vertical="top" wrapText="1"/>
    </xf>
    <xf numFmtId="0" fontId="23" fillId="0" borderId="2" xfId="2" applyFont="1" applyFill="1" applyBorder="1" applyAlignment="1">
      <alignment horizontal="left" vertical="top" wrapText="1"/>
    </xf>
    <xf numFmtId="0" fontId="23" fillId="0" borderId="2" xfId="2" applyFont="1" applyFill="1" applyBorder="1" applyAlignment="1">
      <alignment horizontal="left" wrapText="1"/>
    </xf>
    <xf numFmtId="49" fontId="24" fillId="0" borderId="2" xfId="0" applyNumberFormat="1" applyFont="1" applyFill="1" applyBorder="1" applyAlignment="1">
      <alignment vertical="top"/>
    </xf>
    <xf numFmtId="0" fontId="23" fillId="0" borderId="2" xfId="0" applyFont="1" applyFill="1" applyBorder="1" applyAlignment="1">
      <alignment horizontal="left" wrapText="1"/>
    </xf>
    <xf numFmtId="9" fontId="23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vertical="top" wrapText="1"/>
    </xf>
    <xf numFmtId="0" fontId="24" fillId="0" borderId="2" xfId="0" applyFont="1" applyFill="1" applyBorder="1"/>
    <xf numFmtId="49" fontId="29" fillId="0" borderId="2" xfId="0" applyNumberFormat="1" applyFont="1" applyFill="1" applyBorder="1" applyAlignment="1">
      <alignment vertical="top"/>
    </xf>
    <xf numFmtId="0" fontId="29" fillId="0" borderId="2" xfId="0" applyFont="1" applyFill="1" applyBorder="1" applyAlignment="1">
      <alignment vertical="top" wrapText="1"/>
    </xf>
    <xf numFmtId="0" fontId="29" fillId="0" borderId="2" xfId="0" applyFont="1" applyFill="1" applyBorder="1"/>
    <xf numFmtId="0" fontId="44" fillId="0" borderId="2" xfId="0" applyFont="1" applyFill="1" applyBorder="1" applyAlignment="1">
      <alignment horizontal="right" vertical="top" wrapText="1"/>
    </xf>
    <xf numFmtId="0" fontId="43" fillId="0" borderId="2" xfId="0" applyFont="1" applyFill="1" applyBorder="1" applyAlignment="1">
      <alignment vertical="center" wrapText="1"/>
    </xf>
    <xf numFmtId="0" fontId="23" fillId="0" borderId="2" xfId="3" applyFont="1" applyFill="1" applyBorder="1" applyAlignment="1">
      <alignment vertical="top" wrapText="1"/>
    </xf>
    <xf numFmtId="49" fontId="23" fillId="0" borderId="9" xfId="0" applyNumberFormat="1" applyFont="1" applyFill="1" applyBorder="1" applyAlignment="1">
      <alignment vertical="top"/>
    </xf>
    <xf numFmtId="49" fontId="31" fillId="0" borderId="2" xfId="0" applyNumberFormat="1" applyFont="1" applyFill="1" applyBorder="1" applyAlignment="1">
      <alignment vertical="top"/>
    </xf>
    <xf numFmtId="0" fontId="23" fillId="0" borderId="2" xfId="4" applyFont="1" applyFill="1" applyBorder="1" applyAlignment="1">
      <alignment vertical="top" wrapText="1"/>
    </xf>
    <xf numFmtId="0" fontId="23" fillId="0" borderId="2" xfId="11" applyFont="1" applyFill="1" applyBorder="1" applyAlignment="1">
      <alignment vertical="top" wrapText="1"/>
    </xf>
    <xf numFmtId="0" fontId="23" fillId="0" borderId="2" xfId="11" applyFont="1" applyFill="1" applyBorder="1" applyAlignment="1">
      <alignment horizontal="center"/>
    </xf>
    <xf numFmtId="0" fontId="23" fillId="0" borderId="2" xfId="11" applyFont="1" applyFill="1" applyBorder="1"/>
    <xf numFmtId="0" fontId="43" fillId="0" borderId="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top"/>
    </xf>
    <xf numFmtId="0" fontId="38" fillId="0" borderId="2" xfId="0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top"/>
    </xf>
    <xf numFmtId="0" fontId="38" fillId="0" borderId="8" xfId="0" applyFont="1" applyFill="1" applyBorder="1" applyAlignment="1">
      <alignment horizontal="left" vertical="center" wrapText="1"/>
    </xf>
    <xf numFmtId="0" fontId="23" fillId="0" borderId="8" xfId="11" applyFont="1" applyFill="1" applyBorder="1" applyAlignment="1">
      <alignment horizontal="center"/>
    </xf>
    <xf numFmtId="0" fontId="23" fillId="0" borderId="8" xfId="11" applyFont="1" applyFill="1" applyBorder="1"/>
    <xf numFmtId="49" fontId="31" fillId="0" borderId="2" xfId="0" applyNumberFormat="1" applyFont="1" applyFill="1" applyBorder="1"/>
    <xf numFmtId="0" fontId="35" fillId="0" borderId="2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vertical="top" wrapText="1"/>
    </xf>
    <xf numFmtId="0" fontId="35" fillId="0" borderId="2" xfId="11" applyFont="1" applyFill="1" applyBorder="1" applyAlignment="1">
      <alignment horizontal="center"/>
    </xf>
    <xf numFmtId="0" fontId="35" fillId="0" borderId="2" xfId="11" applyFont="1" applyFill="1" applyBorder="1"/>
    <xf numFmtId="49" fontId="31" fillId="0" borderId="2" xfId="0" applyNumberFormat="1" applyFont="1" applyFill="1" applyBorder="1" applyAlignment="1">
      <alignment horizontal="right" vertical="top"/>
    </xf>
    <xf numFmtId="0" fontId="23" fillId="0" borderId="2" xfId="13" applyFont="1" applyFill="1" applyBorder="1" applyAlignment="1">
      <alignment vertical="top" wrapText="1"/>
    </xf>
    <xf numFmtId="0" fontId="23" fillId="0" borderId="2" xfId="13" applyFont="1" applyFill="1" applyBorder="1" applyAlignment="1">
      <alignment horizontal="center"/>
    </xf>
    <xf numFmtId="0" fontId="23" fillId="0" borderId="2" xfId="13" applyFont="1" applyFill="1" applyBorder="1"/>
    <xf numFmtId="2" fontId="23" fillId="0" borderId="8" xfId="0" applyNumberFormat="1" applyFont="1" applyFill="1" applyBorder="1" applyProtection="1">
      <protection locked="0"/>
    </xf>
    <xf numFmtId="2" fontId="23" fillId="0" borderId="8" xfId="0" applyNumberFormat="1" applyFont="1" applyFill="1" applyBorder="1"/>
    <xf numFmtId="2" fontId="23" fillId="0" borderId="2" xfId="11" applyNumberFormat="1" applyFont="1" applyFill="1" applyBorder="1" applyProtection="1">
      <protection locked="0"/>
    </xf>
    <xf numFmtId="2" fontId="23" fillId="0" borderId="2" xfId="11" applyNumberFormat="1" applyFont="1" applyFill="1" applyBorder="1"/>
    <xf numFmtId="2" fontId="35" fillId="0" borderId="2" xfId="11" applyNumberFormat="1" applyFont="1" applyFill="1" applyBorder="1" applyProtection="1">
      <protection locked="0"/>
    </xf>
    <xf numFmtId="2" fontId="35" fillId="0" borderId="2" xfId="11" applyNumberFormat="1" applyFont="1" applyFill="1" applyBorder="1"/>
    <xf numFmtId="2" fontId="23" fillId="0" borderId="2" xfId="0" applyNumberFormat="1" applyFont="1" applyBorder="1" applyAlignment="1">
      <alignment horizontal="right"/>
    </xf>
    <xf numFmtId="2" fontId="23" fillId="0" borderId="2" xfId="0" applyNumberFormat="1" applyFont="1" applyBorder="1" applyAlignment="1" applyProtection="1">
      <alignment horizontal="right"/>
      <protection locked="0"/>
    </xf>
    <xf numFmtId="2" fontId="23" fillId="0" borderId="8" xfId="0" applyNumberFormat="1" applyFont="1" applyBorder="1" applyAlignment="1">
      <alignment horizontal="right"/>
    </xf>
    <xf numFmtId="2" fontId="23" fillId="0" borderId="8" xfId="0" applyNumberFormat="1" applyFont="1" applyBorder="1" applyAlignment="1" applyProtection="1">
      <alignment horizontal="right"/>
      <protection locked="0"/>
    </xf>
    <xf numFmtId="2" fontId="23" fillId="0" borderId="8" xfId="11" applyNumberFormat="1" applyFont="1" applyBorder="1" applyAlignment="1">
      <alignment horizontal="right"/>
    </xf>
    <xf numFmtId="2" fontId="23" fillId="0" borderId="8" xfId="11" applyNumberFormat="1" applyFont="1" applyBorder="1" applyAlignment="1" applyProtection="1">
      <alignment horizontal="right"/>
      <protection locked="0"/>
    </xf>
    <xf numFmtId="2" fontId="35" fillId="0" borderId="2" xfId="11" applyNumberFormat="1" applyFont="1" applyBorder="1"/>
    <xf numFmtId="2" fontId="35" fillId="0" borderId="2" xfId="11" applyNumberFormat="1" applyFont="1" applyBorder="1" applyProtection="1">
      <protection locked="0"/>
    </xf>
    <xf numFmtId="2" fontId="23" fillId="0" borderId="2" xfId="11" applyNumberFormat="1" applyFont="1" applyBorder="1" applyAlignment="1">
      <alignment horizontal="right"/>
    </xf>
    <xf numFmtId="2" fontId="23" fillId="0" borderId="2" xfId="11" applyNumberFormat="1" applyFont="1" applyBorder="1" applyAlignment="1" applyProtection="1">
      <alignment horizontal="right"/>
      <protection locked="0"/>
    </xf>
    <xf numFmtId="2" fontId="23" fillId="0" borderId="8" xfId="0" applyNumberFormat="1" applyFont="1" applyBorder="1"/>
    <xf numFmtId="2" fontId="23" fillId="0" borderId="8" xfId="0" applyNumberFormat="1" applyFont="1" applyBorder="1" applyProtection="1">
      <protection locked="0"/>
    </xf>
    <xf numFmtId="2" fontId="23" fillId="0" borderId="2" xfId="11" applyNumberFormat="1" applyFont="1" applyBorder="1"/>
    <xf numFmtId="2" fontId="23" fillId="0" borderId="2" xfId="11" applyNumberFormat="1" applyFont="1" applyBorder="1" applyProtection="1">
      <protection locked="0"/>
    </xf>
    <xf numFmtId="2" fontId="23" fillId="0" borderId="8" xfId="11" applyNumberFormat="1" applyFont="1" applyBorder="1"/>
    <xf numFmtId="2" fontId="23" fillId="0" borderId="8" xfId="11" applyNumberFormat="1" applyFont="1" applyBorder="1" applyProtection="1">
      <protection locked="0"/>
    </xf>
    <xf numFmtId="2" fontId="35" fillId="0" borderId="2" xfId="0" applyNumberFormat="1" applyFont="1" applyBorder="1"/>
  </cellXfs>
  <cellStyles count="18">
    <cellStyle name="Navadno" xfId="0" builtinId="0"/>
    <cellStyle name="Navadno 12" xfId="1" xr:uid="{00000000-0005-0000-0000-000001000000}"/>
    <cellStyle name="Navadno 13" xfId="2" xr:uid="{00000000-0005-0000-0000-000002000000}"/>
    <cellStyle name="Navadno 14" xfId="3" xr:uid="{00000000-0005-0000-0000-000003000000}"/>
    <cellStyle name="Navadno 15" xfId="4" xr:uid="{00000000-0005-0000-0000-000004000000}"/>
    <cellStyle name="Navadno 16" xfId="5" xr:uid="{00000000-0005-0000-0000-000005000000}"/>
    <cellStyle name="Navadno 17" xfId="6" xr:uid="{00000000-0005-0000-0000-000006000000}"/>
    <cellStyle name="Navadno 18" xfId="7" xr:uid="{00000000-0005-0000-0000-000007000000}"/>
    <cellStyle name="Navadno 19" xfId="8" xr:uid="{00000000-0005-0000-0000-000008000000}"/>
    <cellStyle name="Navadno 2" xfId="9" xr:uid="{00000000-0005-0000-0000-000009000000}"/>
    <cellStyle name="Navadno 25" xfId="10" xr:uid="{00000000-0005-0000-0000-00000A000000}"/>
    <cellStyle name="Navadno 37" xfId="11" xr:uid="{00000000-0005-0000-0000-00000B000000}"/>
    <cellStyle name="Navadno 4" xfId="12" xr:uid="{00000000-0005-0000-0000-00000C000000}"/>
    <cellStyle name="Navadno 42" xfId="13" xr:uid="{00000000-0005-0000-0000-00000D000000}"/>
    <cellStyle name="Navadno 6" xfId="14" xr:uid="{00000000-0005-0000-0000-00000E000000}"/>
    <cellStyle name="Navadno 8" xfId="15" xr:uid="{00000000-0005-0000-0000-00000F000000}"/>
    <cellStyle name="Normal_kanal S1" xfId="16" xr:uid="{00000000-0005-0000-0000-000010000000}"/>
    <cellStyle name="Odstotek" xfId="1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8"/>
  <sheetViews>
    <sheetView tabSelected="1" view="pageBreakPreview" topLeftCell="A13" zoomScaleNormal="100" zoomScaleSheetLayoutView="100" workbookViewId="0">
      <selection activeCell="B47" sqref="B47"/>
    </sheetView>
  </sheetViews>
  <sheetFormatPr defaultRowHeight="12.75" x14ac:dyDescent="0.2"/>
  <cols>
    <col min="1" max="1" width="13.7109375" customWidth="1"/>
    <col min="2" max="2" width="44.7109375" style="25" bestFit="1" customWidth="1"/>
    <col min="3" max="3" width="7" customWidth="1"/>
    <col min="4" max="4" width="14.7109375" style="23" customWidth="1"/>
  </cols>
  <sheetData>
    <row r="2" spans="1:14" s="6" customFormat="1" ht="18" x14ac:dyDescent="0.25">
      <c r="A2" s="1"/>
      <c r="B2" s="2" t="s">
        <v>328</v>
      </c>
      <c r="C2" s="3"/>
      <c r="D2" s="3"/>
      <c r="E2" s="4"/>
      <c r="F2" s="4"/>
      <c r="G2" s="5"/>
    </row>
    <row r="3" spans="1:14" s="6" customFormat="1" x14ac:dyDescent="0.2">
      <c r="A3" s="7"/>
      <c r="B3" s="8"/>
      <c r="C3" s="9"/>
      <c r="D3" s="10"/>
      <c r="E3" s="11"/>
      <c r="F3" s="12"/>
      <c r="G3" s="12"/>
    </row>
    <row r="4" spans="1:14" s="6" customFormat="1" x14ac:dyDescent="0.2">
      <c r="A4" s="7"/>
      <c r="B4" s="8"/>
      <c r="C4" s="9"/>
      <c r="D4" s="10"/>
      <c r="E4" s="11"/>
      <c r="F4" s="12"/>
      <c r="G4" s="12"/>
    </row>
    <row r="5" spans="1:14" s="13" customFormat="1" ht="15.75" x14ac:dyDescent="0.25">
      <c r="A5" s="7"/>
      <c r="B5" s="8"/>
      <c r="C5" s="9"/>
      <c r="D5" s="10"/>
      <c r="E5" s="11"/>
      <c r="F5" s="12"/>
      <c r="G5" s="12"/>
    </row>
    <row r="6" spans="1:14" s="6" customFormat="1" x14ac:dyDescent="0.2">
      <c r="A6" s="7"/>
      <c r="B6" s="8"/>
      <c r="C6" s="14"/>
      <c r="D6" s="10"/>
      <c r="E6" s="15"/>
      <c r="F6" s="12"/>
      <c r="G6" s="12"/>
    </row>
    <row r="7" spans="1:14" s="6" customFormat="1" x14ac:dyDescent="0.2">
      <c r="A7" s="7"/>
      <c r="B7" s="8"/>
      <c r="C7" s="14"/>
      <c r="D7" s="10"/>
      <c r="E7" s="15"/>
      <c r="F7" s="12"/>
      <c r="G7" s="12"/>
    </row>
    <row r="8" spans="1:14" s="6" customFormat="1" x14ac:dyDescent="0.2">
      <c r="A8" s="1" t="s">
        <v>7</v>
      </c>
      <c r="B8" s="16" t="s">
        <v>135</v>
      </c>
      <c r="C8" s="16"/>
      <c r="D8" s="10"/>
      <c r="E8" s="15"/>
      <c r="F8" s="12"/>
      <c r="G8" s="12"/>
    </row>
    <row r="9" spans="1:14" s="6" customFormat="1" x14ac:dyDescent="0.2">
      <c r="A9" s="7"/>
      <c r="B9" s="14" t="s">
        <v>13</v>
      </c>
      <c r="C9" s="14"/>
      <c r="D9" s="10"/>
      <c r="E9" s="15"/>
      <c r="F9" s="12"/>
      <c r="G9" s="12"/>
    </row>
    <row r="10" spans="1:14" s="6" customFormat="1" x14ac:dyDescent="0.2">
      <c r="A10" s="7"/>
      <c r="B10" s="16"/>
      <c r="C10" s="16"/>
      <c r="D10" s="10"/>
      <c r="E10" s="15"/>
      <c r="F10" s="12"/>
      <c r="G10" s="12"/>
    </row>
    <row r="11" spans="1:14" s="6" customFormat="1" x14ac:dyDescent="0.2">
      <c r="A11" s="1" t="s">
        <v>8</v>
      </c>
      <c r="B11" s="16" t="s">
        <v>110</v>
      </c>
      <c r="C11" s="16"/>
      <c r="D11" s="10"/>
      <c r="E11" s="15"/>
      <c r="F11" s="12"/>
      <c r="G11" s="12"/>
    </row>
    <row r="12" spans="1:14" s="6" customFormat="1" x14ac:dyDescent="0.2">
      <c r="A12" s="7"/>
      <c r="B12" s="16"/>
      <c r="C12" s="16"/>
      <c r="D12" s="10"/>
      <c r="E12" s="15"/>
      <c r="F12" s="12"/>
      <c r="G12" s="12"/>
    </row>
    <row r="13" spans="1:14" s="6" customFormat="1" ht="24" customHeight="1" x14ac:dyDescent="0.2">
      <c r="A13" s="7"/>
      <c r="B13" s="14"/>
      <c r="C13" s="14"/>
      <c r="D13" s="10"/>
      <c r="E13" s="15"/>
      <c r="F13" s="12"/>
      <c r="G13" s="12"/>
      <c r="N13" s="17"/>
    </row>
    <row r="14" spans="1:14" s="6" customFormat="1" x14ac:dyDescent="0.2">
      <c r="A14" s="7"/>
      <c r="B14" s="14"/>
      <c r="C14" s="14"/>
      <c r="D14" s="10"/>
      <c r="E14" s="15"/>
      <c r="F14" s="12"/>
      <c r="G14" s="12"/>
    </row>
    <row r="15" spans="1:14" s="6" customFormat="1" x14ac:dyDescent="0.2">
      <c r="A15" s="7"/>
      <c r="B15" s="14"/>
      <c r="C15" s="14"/>
      <c r="D15" s="10"/>
      <c r="E15" s="15"/>
      <c r="F15" s="12"/>
      <c r="G15" s="12"/>
    </row>
    <row r="16" spans="1:14" s="6" customFormat="1" x14ac:dyDescent="0.2">
      <c r="A16" s="1" t="s">
        <v>73</v>
      </c>
      <c r="B16" s="18" t="s">
        <v>111</v>
      </c>
      <c r="C16" s="18"/>
      <c r="D16" s="10"/>
      <c r="E16" s="15"/>
      <c r="F16" s="12"/>
      <c r="G16" s="12"/>
    </row>
    <row r="17" spans="1:7" s="6" customFormat="1" x14ac:dyDescent="0.2">
      <c r="A17" s="7"/>
      <c r="B17" s="18" t="s">
        <v>112</v>
      </c>
      <c r="C17" s="18"/>
      <c r="D17" s="10"/>
      <c r="E17" s="15"/>
      <c r="F17" s="12"/>
      <c r="G17" s="12"/>
    </row>
    <row r="18" spans="1:7" s="6" customFormat="1" ht="13.5" customHeight="1" x14ac:dyDescent="0.2">
      <c r="A18" s="7"/>
      <c r="B18" s="18" t="s">
        <v>113</v>
      </c>
      <c r="C18" s="18"/>
      <c r="D18" s="10"/>
      <c r="E18" s="15"/>
      <c r="F18" s="12"/>
      <c r="G18" s="12"/>
    </row>
    <row r="19" spans="1:7" s="6" customFormat="1" x14ac:dyDescent="0.2">
      <c r="A19" s="7"/>
      <c r="B19" s="14" t="s">
        <v>13</v>
      </c>
      <c r="C19" s="14"/>
      <c r="D19" s="10"/>
      <c r="E19" s="15"/>
      <c r="F19" s="12"/>
      <c r="G19" s="12"/>
    </row>
    <row r="20" spans="1:7" s="6" customFormat="1" x14ac:dyDescent="0.2">
      <c r="A20" s="7"/>
      <c r="B20" s="14"/>
      <c r="C20" s="14"/>
      <c r="D20" s="10"/>
      <c r="E20" s="15"/>
      <c r="F20" s="12"/>
      <c r="G20" s="12"/>
    </row>
    <row r="21" spans="1:7" s="6" customFormat="1" ht="27" customHeight="1" x14ac:dyDescent="0.2">
      <c r="A21" s="7"/>
      <c r="B21" s="14"/>
      <c r="C21" s="14"/>
      <c r="D21" s="10"/>
      <c r="E21" s="15"/>
      <c r="F21" s="12"/>
      <c r="G21" s="12"/>
    </row>
    <row r="22" spans="1:7" s="6" customFormat="1" x14ac:dyDescent="0.2">
      <c r="A22" s="7"/>
      <c r="B22" s="14"/>
      <c r="C22" s="14"/>
      <c r="D22" s="10"/>
      <c r="E22" s="15"/>
      <c r="F22" s="12"/>
      <c r="G22" s="12"/>
    </row>
    <row r="23" spans="1:7" s="6" customFormat="1" x14ac:dyDescent="0.2">
      <c r="A23" s="7"/>
      <c r="B23" s="14"/>
      <c r="C23" s="14"/>
      <c r="D23" s="10"/>
      <c r="E23" s="15"/>
      <c r="F23" s="12"/>
      <c r="G23" s="12"/>
    </row>
    <row r="24" spans="1:7" s="6" customFormat="1" x14ac:dyDescent="0.2">
      <c r="A24" s="1" t="s">
        <v>13</v>
      </c>
      <c r="B24" s="19" t="s">
        <v>13</v>
      </c>
      <c r="C24" s="19"/>
      <c r="D24" s="10"/>
      <c r="E24" s="15"/>
      <c r="F24" s="12"/>
      <c r="G24" s="12"/>
    </row>
    <row r="25" spans="1:7" s="6" customFormat="1" x14ac:dyDescent="0.2">
      <c r="A25" s="1" t="s">
        <v>52</v>
      </c>
      <c r="B25" s="19" t="s">
        <v>114</v>
      </c>
      <c r="C25" s="19"/>
      <c r="D25" s="10"/>
      <c r="E25" s="15"/>
      <c r="F25" s="12"/>
      <c r="G25" s="12"/>
    </row>
    <row r="26" spans="1:7" s="6" customFormat="1" x14ac:dyDescent="0.2">
      <c r="A26" s="7"/>
      <c r="B26" s="14"/>
      <c r="C26" s="14"/>
      <c r="D26" s="10"/>
      <c r="E26" s="15"/>
      <c r="F26" s="12"/>
      <c r="G26" s="12"/>
    </row>
    <row r="27" spans="1:7" s="6" customFormat="1" x14ac:dyDescent="0.2">
      <c r="A27" s="7"/>
      <c r="B27" s="14"/>
      <c r="C27" s="14"/>
      <c r="D27" s="10"/>
      <c r="E27" s="15"/>
      <c r="F27" s="12"/>
      <c r="G27" s="12"/>
    </row>
    <row r="28" spans="1:7" s="6" customFormat="1" x14ac:dyDescent="0.2">
      <c r="A28" s="1" t="s">
        <v>13</v>
      </c>
      <c r="B28" s="20"/>
      <c r="C28" s="20"/>
      <c r="D28" s="10"/>
      <c r="E28" s="15"/>
      <c r="F28" s="12"/>
      <c r="G28" s="12"/>
    </row>
    <row r="29" spans="1:7" s="6" customFormat="1" x14ac:dyDescent="0.2">
      <c r="A29" s="7"/>
      <c r="B29" s="14"/>
      <c r="C29" s="14"/>
      <c r="D29" s="10"/>
      <c r="E29" s="15"/>
      <c r="F29" s="12"/>
      <c r="G29" s="12"/>
    </row>
    <row r="30" spans="1:7" s="6" customFormat="1" x14ac:dyDescent="0.2">
      <c r="A30" s="7"/>
      <c r="B30" s="14"/>
      <c r="C30" s="14"/>
      <c r="D30" s="10"/>
      <c r="E30" s="15"/>
      <c r="F30" s="12"/>
      <c r="G30" s="12"/>
    </row>
    <row r="31" spans="1:7" s="6" customFormat="1" x14ac:dyDescent="0.2">
      <c r="A31" s="1" t="s">
        <v>9</v>
      </c>
      <c r="B31" s="21" t="s">
        <v>139</v>
      </c>
      <c r="C31" s="21"/>
      <c r="D31" s="10"/>
      <c r="E31" s="15"/>
      <c r="F31" s="12"/>
      <c r="G31" s="12"/>
    </row>
    <row r="36" spans="2:4" ht="21" customHeight="1" x14ac:dyDescent="0.2">
      <c r="B36" s="22" t="s">
        <v>135</v>
      </c>
    </row>
    <row r="38" spans="2:4" ht="15.75" x14ac:dyDescent="0.25">
      <c r="B38" s="24" t="s">
        <v>136</v>
      </c>
    </row>
    <row r="39" spans="2:4" ht="15" customHeight="1" x14ac:dyDescent="0.2"/>
    <row r="40" spans="2:4" s="6" customFormat="1" ht="15" customHeight="1" x14ac:dyDescent="0.2">
      <c r="B40" s="26" t="s">
        <v>325</v>
      </c>
      <c r="C40" s="12"/>
      <c r="D40" s="27"/>
    </row>
    <row r="41" spans="2:4" s="6" customFormat="1" ht="15" customHeight="1" x14ac:dyDescent="0.2">
      <c r="B41" s="26"/>
      <c r="C41" s="12"/>
      <c r="D41" s="27"/>
    </row>
    <row r="42" spans="2:4" s="6" customFormat="1" ht="16.5" x14ac:dyDescent="0.2">
      <c r="B42" s="28" t="s">
        <v>75</v>
      </c>
      <c r="C42" s="29"/>
      <c r="D42" s="30"/>
    </row>
    <row r="43" spans="2:4" s="6" customFormat="1" ht="16.5" x14ac:dyDescent="0.2">
      <c r="B43" s="31" t="s">
        <v>318</v>
      </c>
      <c r="C43" s="29" t="s">
        <v>31</v>
      </c>
      <c r="D43" s="30">
        <f>'1faza-V1-1del'!F36</f>
        <v>0</v>
      </c>
    </row>
    <row r="44" spans="2:4" s="6" customFormat="1" ht="16.5" x14ac:dyDescent="0.2">
      <c r="B44" s="31" t="s">
        <v>129</v>
      </c>
      <c r="C44" s="29" t="s">
        <v>31</v>
      </c>
      <c r="D44" s="30">
        <f>'1faza-odsek V3'!F36</f>
        <v>0</v>
      </c>
    </row>
    <row r="45" spans="2:4" s="6" customFormat="1" ht="16.5" x14ac:dyDescent="0.2">
      <c r="B45" s="31" t="s">
        <v>134</v>
      </c>
      <c r="C45" s="29" t="s">
        <v>31</v>
      </c>
      <c r="D45" s="30">
        <f>'1faza-odsek V4'!F36</f>
        <v>0</v>
      </c>
    </row>
    <row r="46" spans="2:4" s="34" customFormat="1" ht="16.5" x14ac:dyDescent="0.2">
      <c r="B46" s="32" t="s">
        <v>326</v>
      </c>
      <c r="C46" s="29" t="s">
        <v>31</v>
      </c>
      <c r="D46" s="33">
        <f>SUM(D43:D45)</f>
        <v>0</v>
      </c>
    </row>
    <row r="47" spans="2:4" s="6" customFormat="1" ht="16.5" x14ac:dyDescent="0.2">
      <c r="B47" s="35"/>
      <c r="C47" s="29"/>
      <c r="D47" s="30"/>
    </row>
    <row r="48" spans="2:4" s="6" customFormat="1" ht="16.5" x14ac:dyDescent="0.2">
      <c r="B48" s="28" t="s">
        <v>323</v>
      </c>
    </row>
    <row r="49" spans="2:4" s="6" customFormat="1" ht="16.5" x14ac:dyDescent="0.2">
      <c r="B49" s="31" t="s">
        <v>318</v>
      </c>
      <c r="C49" s="29" t="s">
        <v>31</v>
      </c>
      <c r="D49" s="30">
        <f>'1F-HP V1-1'!E15</f>
        <v>0</v>
      </c>
    </row>
    <row r="50" spans="2:4" s="6" customFormat="1" ht="16.5" x14ac:dyDescent="0.2">
      <c r="B50" s="31" t="s">
        <v>129</v>
      </c>
      <c r="C50" s="29" t="s">
        <v>31</v>
      </c>
      <c r="D50" s="30">
        <f>'1F-HP V3'!G14</f>
        <v>0</v>
      </c>
    </row>
    <row r="51" spans="2:4" s="6" customFormat="1" ht="16.5" x14ac:dyDescent="0.2">
      <c r="B51" s="31" t="s">
        <v>134</v>
      </c>
      <c r="C51" s="29" t="s">
        <v>31</v>
      </c>
      <c r="D51" s="30">
        <f>'1F-HP V4'!G14</f>
        <v>0</v>
      </c>
    </row>
    <row r="52" spans="2:4" s="6" customFormat="1" ht="16.5" x14ac:dyDescent="0.2">
      <c r="B52" s="32" t="s">
        <v>324</v>
      </c>
      <c r="C52" s="29" t="s">
        <v>31</v>
      </c>
      <c r="D52" s="33">
        <f>SUM(D49:D51)</f>
        <v>0</v>
      </c>
    </row>
    <row r="53" spans="2:4" s="6" customFormat="1" ht="16.5" x14ac:dyDescent="0.2">
      <c r="B53" s="35"/>
      <c r="C53" s="29"/>
      <c r="D53" s="30"/>
    </row>
    <row r="54" spans="2:4" s="37" customFormat="1" ht="16.5" x14ac:dyDescent="0.3">
      <c r="B54" s="36" t="s">
        <v>327</v>
      </c>
      <c r="C54" s="29" t="s">
        <v>31</v>
      </c>
      <c r="D54" s="33">
        <f>D46+D52</f>
        <v>0</v>
      </c>
    </row>
    <row r="55" spans="2:4" s="37" customFormat="1" ht="16.5" x14ac:dyDescent="0.3">
      <c r="B55" s="36"/>
      <c r="C55" s="29"/>
      <c r="D55" s="33"/>
    </row>
    <row r="56" spans="2:4" s="37" customFormat="1" ht="16.5" x14ac:dyDescent="0.3">
      <c r="B56" s="38" t="s">
        <v>137</v>
      </c>
      <c r="C56" s="29" t="s">
        <v>31</v>
      </c>
      <c r="D56" s="30">
        <f>D54*0.22</f>
        <v>0</v>
      </c>
    </row>
    <row r="57" spans="2:4" s="37" customFormat="1" ht="16.5" x14ac:dyDescent="0.3">
      <c r="B57" s="36" t="s">
        <v>138</v>
      </c>
      <c r="C57" s="29" t="s">
        <v>31</v>
      </c>
      <c r="D57" s="33">
        <f>D54+D56</f>
        <v>0</v>
      </c>
    </row>
    <row r="58" spans="2:4" s="37" customFormat="1" ht="16.5" x14ac:dyDescent="0.3">
      <c r="B58" s="38"/>
      <c r="C58" s="29"/>
      <c r="D58" s="30"/>
    </row>
  </sheetData>
  <sheetProtection algorithmName="SHA-512" hashValue="n9pEyYocjxne5akEYYXS3+C/xqdvpM1+qH60rbcDYcm57zKNX5W1PxWKdn+J7uJJJtm+BKt65QLtzGKTv/Qm0A==" saltValue="+rQ88UvanXkKCSM9HFvbKA==" spinCount="100000" sheet="1" selectLockedCells="1" selectUnlockedCells="1"/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46"/>
  <sheetViews>
    <sheetView showZeros="0" view="pageBreakPreview" zoomScale="110" zoomScaleNormal="100" zoomScaleSheetLayoutView="110" workbookViewId="0">
      <selection activeCell="E44" sqref="E44"/>
    </sheetView>
  </sheetViews>
  <sheetFormatPr defaultRowHeight="12.75" x14ac:dyDescent="0.2"/>
  <cols>
    <col min="1" max="1" width="8.5703125" style="42" customWidth="1"/>
    <col min="2" max="2" width="50" style="43" customWidth="1" collapsed="1"/>
    <col min="3" max="3" width="10" style="44" customWidth="1"/>
    <col min="4" max="4" width="7.85546875" style="39" customWidth="1"/>
    <col min="5" max="5" width="10.85546875" style="39" customWidth="1"/>
    <col min="6" max="6" width="10.85546875" style="45" customWidth="1"/>
    <col min="7" max="16384" width="9.140625" style="39"/>
  </cols>
  <sheetData>
    <row r="2" spans="1:11" x14ac:dyDescent="0.2">
      <c r="A2" s="42" t="s">
        <v>7</v>
      </c>
      <c r="B2" s="43" t="s">
        <v>34</v>
      </c>
    </row>
    <row r="4" spans="1:11" s="47" customFormat="1" ht="18" x14ac:dyDescent="0.25">
      <c r="A4" s="46"/>
      <c r="B4" s="315" t="s">
        <v>321</v>
      </c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8" x14ac:dyDescent="0.25">
      <c r="B5" s="48"/>
    </row>
    <row r="6" spans="1:11" ht="20.25" x14ac:dyDescent="0.3">
      <c r="A6" s="49" t="s">
        <v>74</v>
      </c>
      <c r="B6" s="50"/>
      <c r="C6" s="51"/>
      <c r="D6" s="52"/>
      <c r="E6" s="52"/>
      <c r="F6" s="53"/>
    </row>
    <row r="7" spans="1:11" x14ac:dyDescent="0.2">
      <c r="A7" s="54" t="s">
        <v>13</v>
      </c>
      <c r="B7" s="55"/>
      <c r="C7" s="56"/>
      <c r="D7" s="57"/>
      <c r="E7" s="57"/>
      <c r="F7" s="58"/>
    </row>
    <row r="9" spans="1:11" ht="15" x14ac:dyDescent="0.2">
      <c r="A9" s="59"/>
      <c r="B9" s="60"/>
      <c r="C9" s="61"/>
      <c r="D9" s="62"/>
      <c r="E9" s="62"/>
      <c r="F9" s="63"/>
    </row>
    <row r="10" spans="1:11" ht="14.25" x14ac:dyDescent="0.2">
      <c r="A10" s="64" t="s">
        <v>75</v>
      </c>
      <c r="B10" s="65"/>
      <c r="C10" s="66"/>
      <c r="D10" s="67"/>
      <c r="E10" s="68" t="s">
        <v>31</v>
      </c>
      <c r="F10" s="69">
        <f>F36</f>
        <v>0</v>
      </c>
    </row>
    <row r="11" spans="1:11" ht="14.25" x14ac:dyDescent="0.2">
      <c r="A11" s="64" t="s">
        <v>76</v>
      </c>
      <c r="B11" s="70"/>
      <c r="C11" s="71"/>
      <c r="D11" s="72"/>
      <c r="E11" s="68" t="s">
        <v>31</v>
      </c>
      <c r="F11" s="69">
        <f>'1F-HP V1-1'!E15</f>
        <v>0</v>
      </c>
      <c r="G11" s="45"/>
      <c r="H11" s="45"/>
      <c r="I11" s="45"/>
    </row>
    <row r="12" spans="1:11" x14ac:dyDescent="0.2">
      <c r="A12" s="73"/>
      <c r="B12" s="74"/>
      <c r="C12" s="75"/>
      <c r="D12" s="76"/>
      <c r="E12" s="77"/>
      <c r="F12" s="77"/>
    </row>
    <row r="13" spans="1:11" ht="14.25" x14ac:dyDescent="0.2">
      <c r="A13" s="78" t="s">
        <v>29</v>
      </c>
      <c r="B13" s="55"/>
      <c r="C13" s="56"/>
      <c r="D13" s="57"/>
      <c r="E13" s="79" t="s">
        <v>31</v>
      </c>
      <c r="F13" s="80">
        <f>F10+F11</f>
        <v>0</v>
      </c>
    </row>
    <row r="14" spans="1:11" x14ac:dyDescent="0.2">
      <c r="A14" s="54"/>
      <c r="B14" s="81"/>
      <c r="C14" s="82"/>
      <c r="D14" s="83"/>
      <c r="E14" s="84"/>
      <c r="F14" s="84"/>
    </row>
    <row r="15" spans="1:11" x14ac:dyDescent="0.2">
      <c r="A15" s="54"/>
      <c r="B15" s="81"/>
      <c r="C15" s="82"/>
      <c r="D15" s="83"/>
      <c r="E15" s="79"/>
      <c r="F15" s="84"/>
    </row>
    <row r="16" spans="1:11" ht="15" x14ac:dyDescent="0.2">
      <c r="A16" s="85" t="s">
        <v>53</v>
      </c>
      <c r="B16" s="81"/>
      <c r="C16" s="82"/>
      <c r="D16" s="83"/>
      <c r="E16" s="79" t="s">
        <v>31</v>
      </c>
      <c r="F16" s="69">
        <f>F13*0.22</f>
        <v>0</v>
      </c>
    </row>
    <row r="17" spans="1:6" x14ac:dyDescent="0.2">
      <c r="A17" s="54"/>
      <c r="B17" s="81"/>
      <c r="C17" s="82"/>
      <c r="D17" s="83"/>
      <c r="E17" s="84"/>
      <c r="F17" s="84"/>
    </row>
    <row r="18" spans="1:6" x14ac:dyDescent="0.2">
      <c r="A18" s="54"/>
      <c r="B18" s="55"/>
      <c r="C18" s="56"/>
      <c r="D18" s="57"/>
      <c r="E18" s="79"/>
      <c r="F18" s="58"/>
    </row>
    <row r="19" spans="1:6" x14ac:dyDescent="0.2">
      <c r="A19" s="54"/>
      <c r="B19" s="81"/>
      <c r="C19" s="82"/>
      <c r="D19" s="83"/>
      <c r="E19" s="84"/>
      <c r="F19" s="84"/>
    </row>
    <row r="20" spans="1:6" ht="15" x14ac:dyDescent="0.2">
      <c r="A20" s="86" t="s">
        <v>30</v>
      </c>
      <c r="B20" s="55"/>
      <c r="C20" s="56"/>
      <c r="D20" s="57"/>
      <c r="E20" s="79" t="s">
        <v>31</v>
      </c>
      <c r="F20" s="80">
        <f>SUM(F13,F16)</f>
        <v>0</v>
      </c>
    </row>
    <row r="21" spans="1:6" ht="15.75" x14ac:dyDescent="0.25">
      <c r="A21" s="87"/>
      <c r="B21" s="88"/>
      <c r="C21" s="89"/>
      <c r="D21" s="90"/>
      <c r="E21" s="90"/>
      <c r="F21" s="91"/>
    </row>
    <row r="22" spans="1:6" ht="15" x14ac:dyDescent="0.2">
      <c r="A22" s="92"/>
      <c r="B22" s="93"/>
      <c r="C22" s="94"/>
      <c r="D22" s="95"/>
      <c r="E22" s="95"/>
      <c r="F22" s="80"/>
    </row>
    <row r="24" spans="1:6" s="99" customFormat="1" ht="18.75" x14ac:dyDescent="0.3">
      <c r="A24" s="96" t="s">
        <v>77</v>
      </c>
      <c r="B24" s="97"/>
      <c r="C24" s="98"/>
      <c r="F24" s="100"/>
    </row>
    <row r="28" spans="1:6" x14ac:dyDescent="0.2">
      <c r="A28" s="42" t="s">
        <v>85</v>
      </c>
      <c r="B28" s="88"/>
      <c r="C28" s="89"/>
      <c r="D28" s="90"/>
      <c r="E28" s="90"/>
      <c r="F28" s="101">
        <f>F68</f>
        <v>0</v>
      </c>
    </row>
    <row r="30" spans="1:6" s="90" customFormat="1" x14ac:dyDescent="0.2">
      <c r="A30" s="42" t="s">
        <v>84</v>
      </c>
      <c r="B30" s="88"/>
      <c r="C30" s="89"/>
      <c r="F30" s="101">
        <f>F138</f>
        <v>0</v>
      </c>
    </row>
    <row r="32" spans="1:6" s="90" customFormat="1" x14ac:dyDescent="0.2">
      <c r="A32" s="42" t="s">
        <v>82</v>
      </c>
      <c r="B32" s="88"/>
      <c r="C32" s="89"/>
      <c r="F32" s="101">
        <f>F182</f>
        <v>0</v>
      </c>
    </row>
    <row r="34" spans="1:6" s="90" customFormat="1" x14ac:dyDescent="0.2">
      <c r="A34" s="42" t="s">
        <v>83</v>
      </c>
      <c r="B34" s="88"/>
      <c r="C34" s="89"/>
      <c r="F34" s="101">
        <f>F233</f>
        <v>0</v>
      </c>
    </row>
    <row r="36" spans="1:6" s="90" customFormat="1" x14ac:dyDescent="0.2">
      <c r="A36" s="42" t="s">
        <v>12</v>
      </c>
      <c r="B36" s="88"/>
      <c r="C36" s="89"/>
      <c r="F36" s="101">
        <f>SUM(F28:F35)</f>
        <v>0</v>
      </c>
    </row>
    <row r="38" spans="1:6" x14ac:dyDescent="0.2">
      <c r="A38" s="102"/>
      <c r="B38" s="103"/>
      <c r="C38" s="89"/>
      <c r="D38" s="89"/>
      <c r="E38" s="89"/>
      <c r="F38" s="104"/>
    </row>
    <row r="39" spans="1:6" x14ac:dyDescent="0.2">
      <c r="A39" s="102"/>
      <c r="B39" s="103"/>
      <c r="C39" s="89"/>
      <c r="D39" s="89"/>
      <c r="E39" s="89"/>
      <c r="F39" s="104"/>
    </row>
    <row r="40" spans="1:6" ht="15.75" x14ac:dyDescent="0.2">
      <c r="A40" s="105" t="s">
        <v>85</v>
      </c>
      <c r="B40" s="103"/>
      <c r="C40" s="89"/>
      <c r="D40" s="89"/>
      <c r="E40" s="89"/>
      <c r="F40" s="104"/>
    </row>
    <row r="41" spans="1:6" ht="15.75" x14ac:dyDescent="0.2">
      <c r="A41" s="105"/>
      <c r="B41" s="103"/>
      <c r="C41" s="89"/>
      <c r="D41" s="89"/>
      <c r="E41" s="89"/>
      <c r="F41" s="104"/>
    </row>
    <row r="42" spans="1:6" ht="25.5" x14ac:dyDescent="0.2">
      <c r="A42" s="106" t="s">
        <v>335</v>
      </c>
      <c r="B42" s="106" t="s">
        <v>172</v>
      </c>
      <c r="C42" s="107" t="s">
        <v>91</v>
      </c>
      <c r="D42" s="106" t="s">
        <v>92</v>
      </c>
      <c r="E42" s="108" t="s">
        <v>93</v>
      </c>
      <c r="F42" s="108" t="s">
        <v>94</v>
      </c>
    </row>
    <row r="43" spans="1:6" ht="15" x14ac:dyDescent="0.2">
      <c r="A43" s="109"/>
      <c r="B43" s="110"/>
      <c r="C43" s="110"/>
      <c r="D43" s="111"/>
      <c r="E43" s="111"/>
      <c r="F43" s="112"/>
    </row>
    <row r="44" spans="1:6" ht="63.75" x14ac:dyDescent="0.2">
      <c r="A44" s="113" t="s">
        <v>173</v>
      </c>
      <c r="B44" s="114" t="s">
        <v>171</v>
      </c>
      <c r="C44" s="115" t="s">
        <v>17</v>
      </c>
      <c r="D44" s="116">
        <v>1</v>
      </c>
      <c r="E44" s="40"/>
      <c r="F44" s="427">
        <f>D44*E44</f>
        <v>0</v>
      </c>
    </row>
    <row r="45" spans="1:6" x14ac:dyDescent="0.2">
      <c r="A45" s="113"/>
      <c r="B45" s="118"/>
      <c r="C45" s="115"/>
      <c r="D45" s="116"/>
      <c r="E45" s="116"/>
      <c r="F45" s="117">
        <f t="shared" ref="F45:F105" si="0">D45*E45</f>
        <v>0</v>
      </c>
    </row>
    <row r="46" spans="1:6" ht="51" x14ac:dyDescent="0.2">
      <c r="A46" s="113" t="s">
        <v>175</v>
      </c>
      <c r="B46" s="119" t="s">
        <v>170</v>
      </c>
      <c r="C46" s="120" t="s">
        <v>17</v>
      </c>
      <c r="D46" s="116">
        <v>1</v>
      </c>
      <c r="E46" s="40"/>
      <c r="F46" s="427">
        <f t="shared" si="0"/>
        <v>0</v>
      </c>
    </row>
    <row r="47" spans="1:6" x14ac:dyDescent="0.2">
      <c r="A47" s="113"/>
      <c r="B47" s="121"/>
      <c r="C47" s="120"/>
      <c r="D47" s="116"/>
      <c r="E47" s="116"/>
      <c r="F47" s="117">
        <f t="shared" si="0"/>
        <v>0</v>
      </c>
    </row>
    <row r="48" spans="1:6" ht="51" x14ac:dyDescent="0.2">
      <c r="A48" s="113" t="s">
        <v>176</v>
      </c>
      <c r="B48" s="118" t="s">
        <v>26</v>
      </c>
      <c r="C48" s="115" t="s">
        <v>16</v>
      </c>
      <c r="D48" s="427">
        <v>100</v>
      </c>
      <c r="E48" s="424"/>
      <c r="F48" s="427">
        <f t="shared" si="0"/>
        <v>0</v>
      </c>
    </row>
    <row r="49" spans="1:6" x14ac:dyDescent="0.2">
      <c r="A49" s="113"/>
      <c r="B49" s="118"/>
      <c r="C49" s="115"/>
      <c r="D49" s="122"/>
      <c r="E49" s="122"/>
      <c r="F49" s="117">
        <f t="shared" si="0"/>
        <v>0</v>
      </c>
    </row>
    <row r="50" spans="1:6" ht="51" x14ac:dyDescent="0.2">
      <c r="A50" s="113" t="s">
        <v>177</v>
      </c>
      <c r="B50" s="123" t="s">
        <v>67</v>
      </c>
      <c r="C50" s="115" t="s">
        <v>17</v>
      </c>
      <c r="D50" s="427">
        <v>1</v>
      </c>
      <c r="E50" s="424"/>
      <c r="F50" s="427">
        <f t="shared" si="0"/>
        <v>0</v>
      </c>
    </row>
    <row r="51" spans="1:6" x14ac:dyDescent="0.2">
      <c r="A51" s="124"/>
      <c r="B51" s="123"/>
      <c r="C51" s="115"/>
      <c r="D51" s="122"/>
      <c r="E51" s="122"/>
      <c r="F51" s="117">
        <f t="shared" si="0"/>
        <v>0</v>
      </c>
    </row>
    <row r="52" spans="1:6" ht="51" x14ac:dyDescent="0.2">
      <c r="A52" s="113" t="s">
        <v>178</v>
      </c>
      <c r="B52" s="118" t="s">
        <v>101</v>
      </c>
      <c r="C52" s="115" t="s">
        <v>16</v>
      </c>
      <c r="D52" s="427">
        <v>100</v>
      </c>
      <c r="E52" s="424"/>
      <c r="F52" s="427">
        <f t="shared" si="0"/>
        <v>0</v>
      </c>
    </row>
    <row r="53" spans="1:6" x14ac:dyDescent="0.2">
      <c r="A53" s="113"/>
      <c r="B53" s="118"/>
      <c r="C53" s="115"/>
      <c r="D53" s="122"/>
      <c r="E53" s="122"/>
      <c r="F53" s="117">
        <f t="shared" si="0"/>
        <v>0</v>
      </c>
    </row>
    <row r="54" spans="1:6" ht="51" x14ac:dyDescent="0.2">
      <c r="A54" s="113" t="s">
        <v>179</v>
      </c>
      <c r="B54" s="125" t="s">
        <v>102</v>
      </c>
      <c r="C54" s="115" t="s">
        <v>16</v>
      </c>
      <c r="D54" s="427">
        <f>D48</f>
        <v>100</v>
      </c>
      <c r="E54" s="424"/>
      <c r="F54" s="427">
        <f t="shared" si="0"/>
        <v>0</v>
      </c>
    </row>
    <row r="55" spans="1:6" x14ac:dyDescent="0.2">
      <c r="A55" s="113"/>
      <c r="B55" s="125"/>
      <c r="C55" s="115"/>
      <c r="D55" s="122"/>
      <c r="E55" s="122"/>
      <c r="F55" s="117">
        <f t="shared" si="0"/>
        <v>0</v>
      </c>
    </row>
    <row r="56" spans="1:6" ht="38.25" x14ac:dyDescent="0.2">
      <c r="A56" s="113" t="s">
        <v>180</v>
      </c>
      <c r="B56" s="126" t="s">
        <v>44</v>
      </c>
      <c r="C56" s="115" t="s">
        <v>17</v>
      </c>
      <c r="D56" s="427">
        <v>1</v>
      </c>
      <c r="E56" s="424"/>
      <c r="F56" s="427">
        <f t="shared" si="0"/>
        <v>0</v>
      </c>
    </row>
    <row r="57" spans="1:6" x14ac:dyDescent="0.2">
      <c r="A57" s="113"/>
      <c r="B57" s="127"/>
      <c r="C57" s="115"/>
      <c r="D57" s="122"/>
      <c r="E57" s="122"/>
      <c r="F57" s="117">
        <f t="shared" si="0"/>
        <v>0</v>
      </c>
    </row>
    <row r="58" spans="1:6" ht="25.5" x14ac:dyDescent="0.2">
      <c r="A58" s="113" t="s">
        <v>181</v>
      </c>
      <c r="B58" s="128" t="s">
        <v>141</v>
      </c>
      <c r="C58" s="115" t="s">
        <v>17</v>
      </c>
      <c r="D58" s="427">
        <v>1</v>
      </c>
      <c r="E58" s="424"/>
      <c r="F58" s="427">
        <f t="shared" si="0"/>
        <v>0</v>
      </c>
    </row>
    <row r="59" spans="1:6" x14ac:dyDescent="0.2">
      <c r="A59" s="113"/>
      <c r="B59" s="129"/>
      <c r="C59" s="115"/>
      <c r="D59" s="122"/>
      <c r="E59" s="122"/>
      <c r="F59" s="117">
        <f t="shared" si="0"/>
        <v>0</v>
      </c>
    </row>
    <row r="60" spans="1:6" x14ac:dyDescent="0.2">
      <c r="A60" s="113" t="s">
        <v>182</v>
      </c>
      <c r="B60" s="130" t="s">
        <v>45</v>
      </c>
      <c r="C60" s="120" t="s">
        <v>3</v>
      </c>
      <c r="D60" s="116">
        <v>10</v>
      </c>
      <c r="E60" s="40"/>
      <c r="F60" s="427">
        <f t="shared" si="0"/>
        <v>0</v>
      </c>
    </row>
    <row r="61" spans="1:6" x14ac:dyDescent="0.2">
      <c r="A61" s="113"/>
      <c r="B61" s="130"/>
      <c r="C61" s="120"/>
      <c r="D61" s="116"/>
      <c r="E61" s="116"/>
      <c r="F61" s="117">
        <f t="shared" si="0"/>
        <v>0</v>
      </c>
    </row>
    <row r="62" spans="1:6" x14ac:dyDescent="0.2">
      <c r="A62" s="113" t="s">
        <v>183</v>
      </c>
      <c r="B62" s="130" t="s">
        <v>46</v>
      </c>
      <c r="C62" s="120" t="s">
        <v>3</v>
      </c>
      <c r="D62" s="116">
        <v>5</v>
      </c>
      <c r="E62" s="40"/>
      <c r="F62" s="427">
        <f t="shared" si="0"/>
        <v>0</v>
      </c>
    </row>
    <row r="63" spans="1:6" x14ac:dyDescent="0.2">
      <c r="A63" s="113"/>
      <c r="B63" s="131"/>
      <c r="C63" s="120"/>
      <c r="D63" s="116"/>
      <c r="E63" s="116"/>
      <c r="F63" s="117">
        <f t="shared" si="0"/>
        <v>0</v>
      </c>
    </row>
    <row r="64" spans="1:6" ht="63.75" x14ac:dyDescent="0.2">
      <c r="A64" s="113" t="s">
        <v>184</v>
      </c>
      <c r="B64" s="132" t="s">
        <v>115</v>
      </c>
      <c r="C64" s="120" t="s">
        <v>17</v>
      </c>
      <c r="D64" s="116">
        <v>1</v>
      </c>
      <c r="E64" s="40"/>
      <c r="F64" s="427">
        <f t="shared" si="0"/>
        <v>0</v>
      </c>
    </row>
    <row r="65" spans="1:7" x14ac:dyDescent="0.2">
      <c r="A65" s="113"/>
      <c r="B65" s="133"/>
      <c r="C65" s="120"/>
      <c r="D65" s="116"/>
      <c r="E65" s="116"/>
      <c r="F65" s="117">
        <f t="shared" si="0"/>
        <v>0</v>
      </c>
    </row>
    <row r="66" spans="1:7" ht="63.75" x14ac:dyDescent="0.2">
      <c r="A66" s="113" t="s">
        <v>185</v>
      </c>
      <c r="B66" s="134" t="s">
        <v>140</v>
      </c>
      <c r="C66" s="120" t="s">
        <v>17</v>
      </c>
      <c r="D66" s="116">
        <v>1</v>
      </c>
      <c r="E66" s="40"/>
      <c r="F66" s="427">
        <f t="shared" si="0"/>
        <v>0</v>
      </c>
    </row>
    <row r="67" spans="1:7" ht="13.5" thickBot="1" x14ac:dyDescent="0.25">
      <c r="A67" s="113"/>
      <c r="B67" s="110"/>
      <c r="C67" s="135"/>
      <c r="D67" s="135"/>
      <c r="E67" s="135"/>
      <c r="F67" s="136">
        <f t="shared" si="0"/>
        <v>0</v>
      </c>
    </row>
    <row r="68" spans="1:7" ht="14.25" thickTop="1" thickBot="1" x14ac:dyDescent="0.25">
      <c r="A68" s="137"/>
      <c r="B68" s="138" t="s">
        <v>86</v>
      </c>
      <c r="C68" s="139"/>
      <c r="D68" s="140"/>
      <c r="E68" s="141" t="s">
        <v>15</v>
      </c>
      <c r="F68" s="141">
        <f>SUM(F44:F67)</f>
        <v>0</v>
      </c>
    </row>
    <row r="69" spans="1:7" ht="13.5" thickTop="1" x14ac:dyDescent="0.2">
      <c r="A69" s="113"/>
      <c r="B69" s="110"/>
      <c r="C69" s="135"/>
      <c r="D69" s="135"/>
      <c r="E69" s="135"/>
      <c r="F69" s="136">
        <f t="shared" si="0"/>
        <v>0</v>
      </c>
    </row>
    <row r="70" spans="1:7" s="146" customFormat="1" ht="15.75" x14ac:dyDescent="0.25">
      <c r="A70" s="142" t="s">
        <v>84</v>
      </c>
      <c r="B70" s="143"/>
      <c r="C70" s="144"/>
      <c r="D70" s="144"/>
      <c r="E70" s="144"/>
      <c r="F70" s="145">
        <f t="shared" si="0"/>
        <v>0</v>
      </c>
    </row>
    <row r="71" spans="1:7" s="146" customFormat="1" ht="15.75" x14ac:dyDescent="0.25">
      <c r="A71" s="147"/>
      <c r="B71" s="143"/>
      <c r="C71" s="144"/>
      <c r="D71" s="144"/>
      <c r="E71" s="144"/>
      <c r="F71" s="145">
        <f t="shared" si="0"/>
        <v>0</v>
      </c>
    </row>
    <row r="72" spans="1:7" s="146" customFormat="1" ht="15.75" x14ac:dyDescent="0.25">
      <c r="A72" s="148"/>
      <c r="B72" s="149" t="s">
        <v>43</v>
      </c>
      <c r="C72" s="150"/>
      <c r="D72" s="144"/>
      <c r="E72" s="144"/>
      <c r="F72" s="145">
        <f t="shared" si="0"/>
        <v>0</v>
      </c>
    </row>
    <row r="73" spans="1:7" s="146" customFormat="1" ht="15.75" x14ac:dyDescent="0.25">
      <c r="A73" s="148"/>
      <c r="B73" s="148"/>
      <c r="C73" s="150"/>
      <c r="D73" s="144"/>
      <c r="E73" s="144"/>
      <c r="F73" s="145">
        <f t="shared" si="0"/>
        <v>0</v>
      </c>
    </row>
    <row r="74" spans="1:7" ht="25.5" x14ac:dyDescent="0.2">
      <c r="A74" s="151" t="s">
        <v>186</v>
      </c>
      <c r="B74" s="118" t="s">
        <v>142</v>
      </c>
      <c r="C74" s="115" t="s">
        <v>16</v>
      </c>
      <c r="D74" s="427">
        <v>100</v>
      </c>
      <c r="E74" s="424"/>
      <c r="F74" s="427">
        <f t="shared" si="0"/>
        <v>0</v>
      </c>
    </row>
    <row r="75" spans="1:7" x14ac:dyDescent="0.2">
      <c r="A75" s="124"/>
      <c r="B75" s="118"/>
      <c r="C75" s="115"/>
      <c r="D75" s="122"/>
      <c r="E75" s="122"/>
      <c r="F75" s="117">
        <f t="shared" si="0"/>
        <v>0</v>
      </c>
    </row>
    <row r="76" spans="1:7" ht="51" x14ac:dyDescent="0.2">
      <c r="A76" s="151" t="s">
        <v>187</v>
      </c>
      <c r="B76" s="118" t="s">
        <v>331</v>
      </c>
      <c r="C76" s="115" t="s">
        <v>17</v>
      </c>
      <c r="D76" s="427">
        <v>8</v>
      </c>
      <c r="E76" s="424"/>
      <c r="F76" s="427">
        <f t="shared" si="0"/>
        <v>0</v>
      </c>
    </row>
    <row r="77" spans="1:7" x14ac:dyDescent="0.2">
      <c r="A77" s="151"/>
      <c r="B77" s="118"/>
      <c r="C77" s="115"/>
      <c r="D77" s="122"/>
      <c r="E77" s="122"/>
      <c r="F77" s="117">
        <f t="shared" si="0"/>
        <v>0</v>
      </c>
    </row>
    <row r="78" spans="1:7" ht="25.5" x14ac:dyDescent="0.2">
      <c r="A78" s="151" t="s">
        <v>188</v>
      </c>
      <c r="B78" s="118" t="s">
        <v>60</v>
      </c>
      <c r="C78" s="115" t="s">
        <v>16</v>
      </c>
      <c r="D78" s="427">
        <v>100</v>
      </c>
      <c r="E78" s="424"/>
      <c r="F78" s="427">
        <f t="shared" si="0"/>
        <v>0</v>
      </c>
      <c r="G78" s="152"/>
    </row>
    <row r="79" spans="1:7" x14ac:dyDescent="0.2">
      <c r="A79" s="151"/>
      <c r="B79" s="118"/>
      <c r="C79" s="115"/>
      <c r="D79" s="122"/>
      <c r="E79" s="122"/>
      <c r="F79" s="117">
        <f t="shared" si="0"/>
        <v>0</v>
      </c>
      <c r="G79" s="152"/>
    </row>
    <row r="80" spans="1:7" ht="38.25" x14ac:dyDescent="0.2">
      <c r="A80" s="151" t="s">
        <v>189</v>
      </c>
      <c r="B80" s="118" t="s">
        <v>0</v>
      </c>
      <c r="C80" s="115" t="s">
        <v>17</v>
      </c>
      <c r="D80" s="427">
        <v>11</v>
      </c>
      <c r="E80" s="424"/>
      <c r="F80" s="427">
        <f t="shared" si="0"/>
        <v>0</v>
      </c>
    </row>
    <row r="81" spans="1:6" x14ac:dyDescent="0.2">
      <c r="A81" s="151"/>
      <c r="B81" s="118"/>
      <c r="C81" s="115"/>
      <c r="D81" s="122"/>
      <c r="E81" s="122"/>
      <c r="F81" s="117">
        <f t="shared" si="0"/>
        <v>0</v>
      </c>
    </row>
    <row r="82" spans="1:6" ht="76.5" x14ac:dyDescent="0.2">
      <c r="A82" s="151" t="s">
        <v>190</v>
      </c>
      <c r="B82" s="114" t="s">
        <v>262</v>
      </c>
      <c r="C82" s="115" t="s">
        <v>28</v>
      </c>
      <c r="D82" s="427">
        <v>200</v>
      </c>
      <c r="E82" s="424"/>
      <c r="F82" s="427">
        <f t="shared" si="0"/>
        <v>0</v>
      </c>
    </row>
    <row r="83" spans="1:6" x14ac:dyDescent="0.2">
      <c r="A83" s="151"/>
      <c r="B83" s="114"/>
      <c r="C83" s="115"/>
      <c r="D83" s="122"/>
      <c r="E83" s="122"/>
      <c r="F83" s="117">
        <f t="shared" si="0"/>
        <v>0</v>
      </c>
    </row>
    <row r="84" spans="1:6" ht="51" x14ac:dyDescent="0.2">
      <c r="A84" s="151" t="s">
        <v>191</v>
      </c>
      <c r="B84" s="114" t="s">
        <v>78</v>
      </c>
      <c r="C84" s="115" t="s">
        <v>14</v>
      </c>
      <c r="D84" s="427">
        <f>165-200*0.1</f>
        <v>145</v>
      </c>
      <c r="E84" s="424"/>
      <c r="F84" s="427">
        <f t="shared" si="0"/>
        <v>0</v>
      </c>
    </row>
    <row r="85" spans="1:6" x14ac:dyDescent="0.2">
      <c r="A85" s="151"/>
      <c r="B85" s="118"/>
      <c r="C85" s="115"/>
      <c r="D85" s="122"/>
      <c r="E85" s="122"/>
      <c r="F85" s="117">
        <f t="shared" si="0"/>
        <v>0</v>
      </c>
    </row>
    <row r="86" spans="1:6" ht="38.25" x14ac:dyDescent="0.2">
      <c r="A86" s="151" t="s">
        <v>192</v>
      </c>
      <c r="B86" s="118" t="s">
        <v>41</v>
      </c>
      <c r="C86" s="115" t="s">
        <v>14</v>
      </c>
      <c r="D86" s="427">
        <v>15</v>
      </c>
      <c r="E86" s="424"/>
      <c r="F86" s="427">
        <f t="shared" si="0"/>
        <v>0</v>
      </c>
    </row>
    <row r="87" spans="1:6" x14ac:dyDescent="0.2">
      <c r="A87" s="151"/>
      <c r="B87" s="118"/>
      <c r="C87" s="115"/>
      <c r="D87" s="122"/>
      <c r="E87" s="122"/>
      <c r="F87" s="117">
        <f t="shared" si="0"/>
        <v>0</v>
      </c>
    </row>
    <row r="88" spans="1:6" ht="51" x14ac:dyDescent="0.2">
      <c r="A88" s="151" t="s">
        <v>193</v>
      </c>
      <c r="B88" s="114" t="s">
        <v>87</v>
      </c>
      <c r="C88" s="115" t="s">
        <v>14</v>
      </c>
      <c r="D88" s="427">
        <f>D86+D84</f>
        <v>160</v>
      </c>
      <c r="E88" s="424"/>
      <c r="F88" s="427">
        <f t="shared" si="0"/>
        <v>0</v>
      </c>
    </row>
    <row r="89" spans="1:6" x14ac:dyDescent="0.2">
      <c r="A89" s="151"/>
      <c r="B89" s="114"/>
      <c r="C89" s="115"/>
      <c r="D89" s="122"/>
      <c r="E89" s="122"/>
      <c r="F89" s="117">
        <f t="shared" si="0"/>
        <v>0</v>
      </c>
    </row>
    <row r="90" spans="1:6" ht="51" x14ac:dyDescent="0.2">
      <c r="A90" s="151" t="s">
        <v>194</v>
      </c>
      <c r="B90" s="114" t="s">
        <v>54</v>
      </c>
      <c r="C90" s="115" t="s">
        <v>14</v>
      </c>
      <c r="D90" s="427">
        <f>D88</f>
        <v>160</v>
      </c>
      <c r="E90" s="424"/>
      <c r="F90" s="427">
        <f t="shared" si="0"/>
        <v>0</v>
      </c>
    </row>
    <row r="91" spans="1:6" x14ac:dyDescent="0.2">
      <c r="A91" s="151"/>
      <c r="B91" s="118"/>
      <c r="C91" s="115"/>
      <c r="D91" s="122"/>
      <c r="E91" s="122"/>
      <c r="F91" s="117">
        <f t="shared" si="0"/>
        <v>0</v>
      </c>
    </row>
    <row r="92" spans="1:6" ht="25.5" x14ac:dyDescent="0.2">
      <c r="A92" s="151" t="s">
        <v>195</v>
      </c>
      <c r="B92" s="118" t="s">
        <v>1</v>
      </c>
      <c r="C92" s="115" t="s">
        <v>28</v>
      </c>
      <c r="D92" s="427">
        <f>100*0.6</f>
        <v>60</v>
      </c>
      <c r="E92" s="424"/>
      <c r="F92" s="427">
        <f t="shared" si="0"/>
        <v>0</v>
      </c>
    </row>
    <row r="93" spans="1:6" x14ac:dyDescent="0.2">
      <c r="A93" s="151"/>
      <c r="B93" s="118"/>
      <c r="C93" s="115"/>
      <c r="D93" s="122"/>
      <c r="E93" s="122"/>
      <c r="F93" s="117">
        <f t="shared" si="0"/>
        <v>0</v>
      </c>
    </row>
    <row r="94" spans="1:6" ht="63.75" x14ac:dyDescent="0.2">
      <c r="A94" s="153" t="s">
        <v>196</v>
      </c>
      <c r="B94" s="154" t="s">
        <v>27</v>
      </c>
      <c r="C94" s="155" t="s">
        <v>14</v>
      </c>
      <c r="D94" s="639">
        <f>D92*0.1</f>
        <v>6</v>
      </c>
      <c r="E94" s="640"/>
      <c r="F94" s="639">
        <f t="shared" si="0"/>
        <v>0</v>
      </c>
    </row>
    <row r="95" spans="1:6" x14ac:dyDescent="0.2">
      <c r="A95" s="151"/>
      <c r="B95" s="118"/>
      <c r="C95" s="115"/>
      <c r="D95" s="122"/>
      <c r="E95" s="122"/>
      <c r="F95" s="117">
        <f t="shared" si="0"/>
        <v>0</v>
      </c>
    </row>
    <row r="96" spans="1:6" ht="89.25" x14ac:dyDescent="0.2">
      <c r="A96" s="151" t="s">
        <v>197</v>
      </c>
      <c r="B96" s="118" t="s">
        <v>24</v>
      </c>
      <c r="C96" s="115" t="s">
        <v>14</v>
      </c>
      <c r="D96" s="427">
        <f>100*0.3</f>
        <v>30</v>
      </c>
      <c r="E96" s="424"/>
      <c r="F96" s="427">
        <f t="shared" si="0"/>
        <v>0</v>
      </c>
    </row>
    <row r="97" spans="1:6" x14ac:dyDescent="0.2">
      <c r="A97" s="151"/>
      <c r="B97" s="118"/>
      <c r="C97" s="115"/>
      <c r="D97" s="122"/>
      <c r="E97" s="122"/>
      <c r="F97" s="117">
        <f t="shared" si="0"/>
        <v>0</v>
      </c>
    </row>
    <row r="98" spans="1:6" ht="76.5" x14ac:dyDescent="0.2">
      <c r="A98" s="151" t="s">
        <v>198</v>
      </c>
      <c r="B98" s="156" t="s">
        <v>95</v>
      </c>
      <c r="C98" s="115" t="s">
        <v>14</v>
      </c>
      <c r="D98" s="427">
        <f>100*0.66</f>
        <v>66</v>
      </c>
      <c r="E98" s="424"/>
      <c r="F98" s="427">
        <f t="shared" si="0"/>
        <v>0</v>
      </c>
    </row>
    <row r="99" spans="1:6" x14ac:dyDescent="0.2">
      <c r="A99" s="151"/>
      <c r="B99" s="156"/>
      <c r="C99" s="115"/>
      <c r="D99" s="122"/>
      <c r="E99" s="122"/>
      <c r="F99" s="117">
        <f t="shared" si="0"/>
        <v>0</v>
      </c>
    </row>
    <row r="100" spans="1:6" ht="76.5" x14ac:dyDescent="0.2">
      <c r="A100" s="151" t="s">
        <v>199</v>
      </c>
      <c r="B100" s="114" t="s">
        <v>88</v>
      </c>
      <c r="C100" s="115" t="s">
        <v>14</v>
      </c>
      <c r="D100" s="427">
        <f>D90</f>
        <v>160</v>
      </c>
      <c r="E100" s="424"/>
      <c r="F100" s="427">
        <f t="shared" si="0"/>
        <v>0</v>
      </c>
    </row>
    <row r="101" spans="1:6" x14ac:dyDescent="0.2">
      <c r="A101" s="151"/>
      <c r="B101" s="118"/>
      <c r="C101" s="115"/>
      <c r="D101" s="122"/>
      <c r="E101" s="122"/>
      <c r="F101" s="117">
        <f t="shared" si="0"/>
        <v>0</v>
      </c>
    </row>
    <row r="102" spans="1:6" ht="63.75" x14ac:dyDescent="0.2">
      <c r="A102" s="151" t="s">
        <v>200</v>
      </c>
      <c r="B102" s="114" t="s">
        <v>100</v>
      </c>
      <c r="C102" s="115" t="s">
        <v>14</v>
      </c>
      <c r="D102" s="427">
        <f>D100-D98-D96-D94</f>
        <v>58</v>
      </c>
      <c r="E102" s="424"/>
      <c r="F102" s="427">
        <f t="shared" si="0"/>
        <v>0</v>
      </c>
    </row>
    <row r="103" spans="1:6" x14ac:dyDescent="0.2">
      <c r="A103" s="151"/>
      <c r="B103" s="118"/>
      <c r="C103" s="115"/>
      <c r="D103" s="122"/>
      <c r="E103" s="122"/>
      <c r="F103" s="117">
        <f t="shared" si="0"/>
        <v>0</v>
      </c>
    </row>
    <row r="104" spans="1:6" ht="25.5" x14ac:dyDescent="0.2">
      <c r="A104" s="151" t="s">
        <v>201</v>
      </c>
      <c r="B104" s="118" t="s">
        <v>96</v>
      </c>
      <c r="C104" s="115" t="s">
        <v>16</v>
      </c>
      <c r="D104" s="427">
        <v>100</v>
      </c>
      <c r="E104" s="424"/>
      <c r="F104" s="427">
        <f t="shared" si="0"/>
        <v>0</v>
      </c>
    </row>
    <row r="105" spans="1:6" x14ac:dyDescent="0.2">
      <c r="A105" s="151"/>
      <c r="B105" s="118"/>
      <c r="C105" s="115"/>
      <c r="D105" s="122"/>
      <c r="E105" s="122"/>
      <c r="F105" s="117">
        <f t="shared" si="0"/>
        <v>0</v>
      </c>
    </row>
    <row r="106" spans="1:6" ht="51" x14ac:dyDescent="0.2">
      <c r="A106" s="151" t="s">
        <v>202</v>
      </c>
      <c r="B106" s="118" t="s">
        <v>97</v>
      </c>
      <c r="C106" s="115" t="s">
        <v>28</v>
      </c>
      <c r="D106" s="427">
        <v>350</v>
      </c>
      <c r="E106" s="424"/>
      <c r="F106" s="427">
        <f t="shared" ref="F106:F164" si="1">D106*E106</f>
        <v>0</v>
      </c>
    </row>
    <row r="107" spans="1:6" x14ac:dyDescent="0.2">
      <c r="A107" s="151"/>
      <c r="B107" s="118"/>
      <c r="C107" s="115"/>
      <c r="D107" s="122"/>
      <c r="E107" s="122"/>
      <c r="F107" s="117">
        <f t="shared" si="1"/>
        <v>0</v>
      </c>
    </row>
    <row r="108" spans="1:6" ht="63.75" x14ac:dyDescent="0.2">
      <c r="A108" s="151" t="s">
        <v>203</v>
      </c>
      <c r="B108" s="118" t="s">
        <v>98</v>
      </c>
      <c r="C108" s="115" t="s">
        <v>28</v>
      </c>
      <c r="D108" s="427">
        <v>350</v>
      </c>
      <c r="E108" s="424"/>
      <c r="F108" s="427">
        <f t="shared" si="1"/>
        <v>0</v>
      </c>
    </row>
    <row r="109" spans="1:6" x14ac:dyDescent="0.2">
      <c r="A109" s="151"/>
      <c r="B109" s="118"/>
      <c r="C109" s="115"/>
      <c r="D109" s="122"/>
      <c r="E109" s="122"/>
      <c r="F109" s="117">
        <f t="shared" si="1"/>
        <v>0</v>
      </c>
    </row>
    <row r="110" spans="1:6" ht="63.75" x14ac:dyDescent="0.2">
      <c r="A110" s="151" t="s">
        <v>204</v>
      </c>
      <c r="B110" s="114" t="s">
        <v>99</v>
      </c>
      <c r="C110" s="115" t="s">
        <v>28</v>
      </c>
      <c r="D110" s="427">
        <v>350</v>
      </c>
      <c r="E110" s="424"/>
      <c r="F110" s="427">
        <f t="shared" si="1"/>
        <v>0</v>
      </c>
    </row>
    <row r="111" spans="1:6" x14ac:dyDescent="0.2">
      <c r="A111" s="151"/>
      <c r="B111" s="118"/>
      <c r="C111" s="115"/>
      <c r="D111" s="122"/>
      <c r="E111" s="122"/>
      <c r="F111" s="117">
        <f t="shared" si="1"/>
        <v>0</v>
      </c>
    </row>
    <row r="112" spans="1:6" ht="25.5" x14ac:dyDescent="0.2">
      <c r="A112" s="151" t="s">
        <v>205</v>
      </c>
      <c r="B112" s="118" t="s">
        <v>2</v>
      </c>
      <c r="C112" s="115" t="s">
        <v>3</v>
      </c>
      <c r="D112" s="427">
        <v>10</v>
      </c>
      <c r="E112" s="424"/>
      <c r="F112" s="427">
        <f t="shared" si="1"/>
        <v>0</v>
      </c>
    </row>
    <row r="113" spans="1:6" x14ac:dyDescent="0.2">
      <c r="A113" s="151"/>
      <c r="B113" s="118"/>
      <c r="C113" s="115"/>
      <c r="D113" s="122"/>
      <c r="E113" s="122"/>
      <c r="F113" s="117">
        <f t="shared" si="1"/>
        <v>0</v>
      </c>
    </row>
    <row r="114" spans="1:6" ht="63.75" x14ac:dyDescent="0.2">
      <c r="A114" s="153" t="s">
        <v>206</v>
      </c>
      <c r="B114" s="157" t="s">
        <v>55</v>
      </c>
      <c r="C114" s="155" t="s">
        <v>17</v>
      </c>
      <c r="D114" s="639">
        <v>4</v>
      </c>
      <c r="E114" s="640"/>
      <c r="F114" s="639">
        <f t="shared" si="1"/>
        <v>0</v>
      </c>
    </row>
    <row r="115" spans="1:6" x14ac:dyDescent="0.2">
      <c r="A115" s="151"/>
      <c r="B115" s="158"/>
      <c r="C115" s="115"/>
      <c r="D115" s="122"/>
      <c r="E115" s="122"/>
      <c r="F115" s="117">
        <f t="shared" si="1"/>
        <v>0</v>
      </c>
    </row>
    <row r="116" spans="1:6" ht="38.25" x14ac:dyDescent="0.2">
      <c r="A116" s="151" t="s">
        <v>207</v>
      </c>
      <c r="B116" s="159" t="s">
        <v>47</v>
      </c>
      <c r="C116" s="115" t="s">
        <v>17</v>
      </c>
      <c r="D116" s="427">
        <v>4</v>
      </c>
      <c r="E116" s="424"/>
      <c r="F116" s="427">
        <f t="shared" si="1"/>
        <v>0</v>
      </c>
    </row>
    <row r="117" spans="1:6" x14ac:dyDescent="0.2">
      <c r="A117" s="151"/>
      <c r="B117" s="159"/>
      <c r="C117" s="115"/>
      <c r="D117" s="122"/>
      <c r="E117" s="122"/>
      <c r="F117" s="117">
        <f t="shared" si="1"/>
        <v>0</v>
      </c>
    </row>
    <row r="118" spans="1:6" ht="51" x14ac:dyDescent="0.2">
      <c r="A118" s="151" t="s">
        <v>208</v>
      </c>
      <c r="B118" s="118" t="s">
        <v>22</v>
      </c>
      <c r="C118" s="115" t="s">
        <v>17</v>
      </c>
      <c r="D118" s="427">
        <v>9</v>
      </c>
      <c r="E118" s="424"/>
      <c r="F118" s="427">
        <f t="shared" si="1"/>
        <v>0</v>
      </c>
    </row>
    <row r="119" spans="1:6" x14ac:dyDescent="0.2">
      <c r="A119" s="124"/>
      <c r="B119" s="118"/>
      <c r="C119" s="115"/>
      <c r="D119" s="122"/>
      <c r="E119" s="122"/>
      <c r="F119" s="117">
        <f t="shared" si="1"/>
        <v>0</v>
      </c>
    </row>
    <row r="120" spans="1:6" ht="51" x14ac:dyDescent="0.2">
      <c r="A120" s="151" t="s">
        <v>209</v>
      </c>
      <c r="B120" s="118" t="s">
        <v>4</v>
      </c>
      <c r="C120" s="115" t="s">
        <v>17</v>
      </c>
      <c r="D120" s="427">
        <v>4</v>
      </c>
      <c r="E120" s="424"/>
      <c r="F120" s="427">
        <f t="shared" si="1"/>
        <v>0</v>
      </c>
    </row>
    <row r="121" spans="1:6" x14ac:dyDescent="0.2">
      <c r="A121" s="124"/>
      <c r="B121" s="118"/>
      <c r="C121" s="115"/>
      <c r="D121" s="122"/>
      <c r="E121" s="122"/>
      <c r="F121" s="117">
        <f t="shared" si="1"/>
        <v>0</v>
      </c>
    </row>
    <row r="122" spans="1:6" x14ac:dyDescent="0.2">
      <c r="A122" s="160" t="s">
        <v>39</v>
      </c>
      <c r="B122" s="118"/>
      <c r="C122" s="115"/>
      <c r="D122" s="122"/>
      <c r="E122" s="122"/>
      <c r="F122" s="117">
        <f t="shared" si="1"/>
        <v>0</v>
      </c>
    </row>
    <row r="123" spans="1:6" x14ac:dyDescent="0.2">
      <c r="A123" s="124"/>
      <c r="B123" s="118"/>
      <c r="C123" s="115"/>
      <c r="D123" s="122"/>
      <c r="E123" s="122"/>
      <c r="F123" s="117">
        <f t="shared" si="1"/>
        <v>0</v>
      </c>
    </row>
    <row r="124" spans="1:6" ht="76.5" x14ac:dyDescent="0.2">
      <c r="A124" s="151" t="s">
        <v>210</v>
      </c>
      <c r="B124" s="161" t="s">
        <v>103</v>
      </c>
      <c r="C124" s="115" t="s">
        <v>17</v>
      </c>
      <c r="D124" s="427">
        <v>8</v>
      </c>
      <c r="E124" s="424"/>
      <c r="F124" s="427">
        <f t="shared" si="1"/>
        <v>0</v>
      </c>
    </row>
    <row r="125" spans="1:6" x14ac:dyDescent="0.2">
      <c r="A125" s="151"/>
      <c r="B125" s="161"/>
      <c r="C125" s="115"/>
      <c r="D125" s="122"/>
      <c r="E125" s="122"/>
      <c r="F125" s="117">
        <f t="shared" si="1"/>
        <v>0</v>
      </c>
    </row>
    <row r="126" spans="1:6" ht="51" x14ac:dyDescent="0.2">
      <c r="A126" s="151" t="s">
        <v>211</v>
      </c>
      <c r="B126" s="156" t="s">
        <v>104</v>
      </c>
      <c r="C126" s="115" t="s">
        <v>17</v>
      </c>
      <c r="D126" s="427">
        <v>1</v>
      </c>
      <c r="E126" s="424"/>
      <c r="F126" s="427">
        <f t="shared" si="1"/>
        <v>0</v>
      </c>
    </row>
    <row r="127" spans="1:6" x14ac:dyDescent="0.2">
      <c r="A127" s="151"/>
      <c r="B127" s="156"/>
      <c r="C127" s="115"/>
      <c r="D127" s="122"/>
      <c r="E127" s="122"/>
      <c r="F127" s="117">
        <f t="shared" si="1"/>
        <v>0</v>
      </c>
    </row>
    <row r="128" spans="1:6" ht="51" x14ac:dyDescent="0.2">
      <c r="A128" s="151" t="s">
        <v>212</v>
      </c>
      <c r="B128" s="161" t="s">
        <v>105</v>
      </c>
      <c r="C128" s="115" t="s">
        <v>17</v>
      </c>
      <c r="D128" s="427">
        <v>2</v>
      </c>
      <c r="E128" s="424"/>
      <c r="F128" s="427">
        <f t="shared" si="1"/>
        <v>0</v>
      </c>
    </row>
    <row r="129" spans="1:6" x14ac:dyDescent="0.2">
      <c r="A129" s="151"/>
      <c r="B129" s="161"/>
      <c r="C129" s="115"/>
      <c r="D129" s="122"/>
      <c r="E129" s="122"/>
      <c r="F129" s="117">
        <f t="shared" si="1"/>
        <v>0</v>
      </c>
    </row>
    <row r="130" spans="1:6" ht="63.75" x14ac:dyDescent="0.2">
      <c r="A130" s="162" t="s">
        <v>213</v>
      </c>
      <c r="B130" s="118" t="s">
        <v>66</v>
      </c>
      <c r="C130" s="115" t="s">
        <v>16</v>
      </c>
      <c r="D130" s="427">
        <v>100</v>
      </c>
      <c r="E130" s="424"/>
      <c r="F130" s="427">
        <f t="shared" si="1"/>
        <v>0</v>
      </c>
    </row>
    <row r="131" spans="1:6" x14ac:dyDescent="0.2">
      <c r="A131" s="162"/>
      <c r="B131" s="118"/>
      <c r="C131" s="115"/>
      <c r="D131" s="122"/>
      <c r="E131" s="122"/>
      <c r="F131" s="117">
        <f t="shared" si="1"/>
        <v>0</v>
      </c>
    </row>
    <row r="132" spans="1:6" x14ac:dyDescent="0.2">
      <c r="A132" s="163" t="s">
        <v>62</v>
      </c>
      <c r="B132" s="156"/>
      <c r="C132" s="115"/>
      <c r="D132" s="122"/>
      <c r="E132" s="122"/>
      <c r="F132" s="117">
        <f t="shared" si="1"/>
        <v>0</v>
      </c>
    </row>
    <row r="133" spans="1:6" x14ac:dyDescent="0.2">
      <c r="A133" s="164"/>
      <c r="B133" s="156"/>
      <c r="C133" s="115"/>
      <c r="D133" s="122"/>
      <c r="E133" s="122"/>
      <c r="F133" s="117">
        <f t="shared" si="1"/>
        <v>0</v>
      </c>
    </row>
    <row r="134" spans="1:6" ht="63.75" x14ac:dyDescent="0.2">
      <c r="A134" s="162" t="s">
        <v>214</v>
      </c>
      <c r="B134" s="114" t="s">
        <v>143</v>
      </c>
      <c r="C134" s="115" t="s">
        <v>16</v>
      </c>
      <c r="D134" s="427">
        <v>100</v>
      </c>
      <c r="E134" s="424"/>
      <c r="F134" s="427">
        <f t="shared" si="1"/>
        <v>0</v>
      </c>
    </row>
    <row r="135" spans="1:6" x14ac:dyDescent="0.2">
      <c r="A135" s="151"/>
      <c r="B135" s="118"/>
      <c r="C135" s="115"/>
      <c r="D135" s="122"/>
      <c r="E135" s="122"/>
      <c r="F135" s="117">
        <f t="shared" si="1"/>
        <v>0</v>
      </c>
    </row>
    <row r="136" spans="1:6" ht="51" x14ac:dyDescent="0.2">
      <c r="A136" s="151" t="s">
        <v>215</v>
      </c>
      <c r="B136" s="114" t="s">
        <v>61</v>
      </c>
      <c r="C136" s="165"/>
      <c r="D136" s="166">
        <v>0.1</v>
      </c>
      <c r="E136" s="166"/>
      <c r="F136" s="117">
        <f>SUM(F72:F134)*D136</f>
        <v>0</v>
      </c>
    </row>
    <row r="137" spans="1:6" ht="13.5" thickBot="1" x14ac:dyDescent="0.25">
      <c r="A137" s="151"/>
      <c r="B137" s="114"/>
      <c r="C137" s="115"/>
      <c r="D137" s="122"/>
      <c r="E137" s="122"/>
      <c r="F137" s="117">
        <f t="shared" si="1"/>
        <v>0</v>
      </c>
    </row>
    <row r="138" spans="1:6" ht="14.25" thickTop="1" thickBot="1" x14ac:dyDescent="0.25">
      <c r="A138" s="167"/>
      <c r="B138" s="138" t="s">
        <v>10</v>
      </c>
      <c r="C138" s="139"/>
      <c r="D138" s="140"/>
      <c r="E138" s="141" t="s">
        <v>15</v>
      </c>
      <c r="F138" s="141">
        <f>SUM(F72:F136)</f>
        <v>0</v>
      </c>
    </row>
    <row r="139" spans="1:6" ht="13.5" thickTop="1" x14ac:dyDescent="0.2">
      <c r="A139" s="151"/>
      <c r="B139" s="168"/>
      <c r="C139" s="135"/>
      <c r="D139" s="169"/>
      <c r="E139" s="169"/>
      <c r="F139" s="170">
        <f t="shared" si="1"/>
        <v>0</v>
      </c>
    </row>
    <row r="140" spans="1:6" ht="15.75" x14ac:dyDescent="0.25">
      <c r="A140" s="142" t="s">
        <v>82</v>
      </c>
      <c r="B140" s="171"/>
      <c r="C140" s="144"/>
      <c r="D140" s="172"/>
      <c r="E140" s="172"/>
      <c r="F140" s="173">
        <f t="shared" si="1"/>
        <v>0</v>
      </c>
    </row>
    <row r="141" spans="1:6" x14ac:dyDescent="0.2">
      <c r="A141" s="151"/>
      <c r="B141" s="168"/>
      <c r="C141" s="135"/>
      <c r="D141" s="169"/>
      <c r="E141" s="169"/>
      <c r="F141" s="170">
        <f t="shared" si="1"/>
        <v>0</v>
      </c>
    </row>
    <row r="142" spans="1:6" ht="51" x14ac:dyDescent="0.2">
      <c r="A142" s="151" t="s">
        <v>216</v>
      </c>
      <c r="B142" s="118" t="s">
        <v>5</v>
      </c>
      <c r="C142" s="115" t="s">
        <v>17</v>
      </c>
      <c r="D142" s="427">
        <v>1</v>
      </c>
      <c r="E142" s="424"/>
      <c r="F142" s="427">
        <f t="shared" si="1"/>
        <v>0</v>
      </c>
    </row>
    <row r="143" spans="1:6" x14ac:dyDescent="0.2">
      <c r="A143" s="151"/>
      <c r="B143" s="118"/>
      <c r="C143" s="115"/>
      <c r="D143" s="122"/>
      <c r="E143" s="122"/>
      <c r="F143" s="117">
        <f t="shared" si="1"/>
        <v>0</v>
      </c>
    </row>
    <row r="144" spans="1:6" ht="25.5" x14ac:dyDescent="0.2">
      <c r="A144" s="151" t="s">
        <v>217</v>
      </c>
      <c r="B144" s="114" t="s">
        <v>32</v>
      </c>
      <c r="C144" s="115" t="s">
        <v>16</v>
      </c>
      <c r="D144" s="427">
        <v>102</v>
      </c>
      <c r="E144" s="424"/>
      <c r="F144" s="427">
        <f t="shared" si="1"/>
        <v>0</v>
      </c>
    </row>
    <row r="145" spans="1:6" x14ac:dyDescent="0.2">
      <c r="A145" s="151"/>
      <c r="B145" s="114"/>
      <c r="C145" s="115"/>
      <c r="D145" s="122"/>
      <c r="E145" s="122"/>
      <c r="F145" s="117">
        <f t="shared" si="1"/>
        <v>0</v>
      </c>
    </row>
    <row r="146" spans="1:6" ht="25.5" x14ac:dyDescent="0.2">
      <c r="A146" s="151" t="s">
        <v>218</v>
      </c>
      <c r="B146" s="114" t="s">
        <v>33</v>
      </c>
      <c r="C146" s="115" t="s">
        <v>16</v>
      </c>
      <c r="D146" s="427">
        <v>102</v>
      </c>
      <c r="E146" s="424"/>
      <c r="F146" s="427">
        <f t="shared" si="1"/>
        <v>0</v>
      </c>
    </row>
    <row r="147" spans="1:6" x14ac:dyDescent="0.2">
      <c r="A147" s="151"/>
      <c r="B147" s="114"/>
      <c r="C147" s="115"/>
      <c r="D147" s="122"/>
      <c r="E147" s="122"/>
      <c r="F147" s="117">
        <f t="shared" si="1"/>
        <v>0</v>
      </c>
    </row>
    <row r="148" spans="1:6" s="90" customFormat="1" ht="25.5" x14ac:dyDescent="0.2">
      <c r="A148" s="151" t="s">
        <v>219</v>
      </c>
      <c r="B148" s="114" t="s">
        <v>42</v>
      </c>
      <c r="C148" s="115" t="s">
        <v>17</v>
      </c>
      <c r="D148" s="427">
        <v>17</v>
      </c>
      <c r="E148" s="424"/>
      <c r="F148" s="427">
        <f t="shared" si="1"/>
        <v>0</v>
      </c>
    </row>
    <row r="149" spans="1:6" s="90" customFormat="1" x14ac:dyDescent="0.2">
      <c r="A149" s="151"/>
      <c r="B149" s="114"/>
      <c r="C149" s="115"/>
      <c r="D149" s="122"/>
      <c r="E149" s="122"/>
      <c r="F149" s="117">
        <f t="shared" si="1"/>
        <v>0</v>
      </c>
    </row>
    <row r="150" spans="1:6" s="146" customFormat="1" ht="15" x14ac:dyDescent="0.2">
      <c r="A150" s="151" t="s">
        <v>220</v>
      </c>
      <c r="B150" s="118" t="s">
        <v>116</v>
      </c>
      <c r="C150" s="115" t="s">
        <v>16</v>
      </c>
      <c r="D150" s="427">
        <v>102</v>
      </c>
      <c r="E150" s="424"/>
      <c r="F150" s="427">
        <f t="shared" si="1"/>
        <v>0</v>
      </c>
    </row>
    <row r="151" spans="1:6" s="146" customFormat="1" ht="15" x14ac:dyDescent="0.2">
      <c r="A151" s="151"/>
      <c r="B151" s="118"/>
      <c r="C151" s="115"/>
      <c r="D151" s="122"/>
      <c r="E151" s="122"/>
      <c r="F151" s="117">
        <f t="shared" si="1"/>
        <v>0</v>
      </c>
    </row>
    <row r="152" spans="1:6" ht="76.5" x14ac:dyDescent="0.2">
      <c r="A152" s="151" t="s">
        <v>221</v>
      </c>
      <c r="B152" s="114" t="s">
        <v>68</v>
      </c>
      <c r="C152" s="115" t="s">
        <v>17</v>
      </c>
      <c r="D152" s="427">
        <v>1</v>
      </c>
      <c r="E152" s="424"/>
      <c r="F152" s="427">
        <f t="shared" si="1"/>
        <v>0</v>
      </c>
    </row>
    <row r="153" spans="1:6" x14ac:dyDescent="0.2">
      <c r="A153" s="151"/>
      <c r="B153" s="114"/>
      <c r="C153" s="115"/>
      <c r="D153" s="122"/>
      <c r="E153" s="122"/>
      <c r="F153" s="117">
        <f t="shared" si="1"/>
        <v>0</v>
      </c>
    </row>
    <row r="154" spans="1:6" x14ac:dyDescent="0.2">
      <c r="A154" s="151" t="s">
        <v>222</v>
      </c>
      <c r="B154" s="114" t="s">
        <v>69</v>
      </c>
      <c r="C154" s="115" t="s">
        <v>17</v>
      </c>
      <c r="D154" s="427">
        <v>3</v>
      </c>
      <c r="E154" s="424"/>
      <c r="F154" s="427">
        <f t="shared" si="1"/>
        <v>0</v>
      </c>
    </row>
    <row r="155" spans="1:6" x14ac:dyDescent="0.2">
      <c r="A155" s="151"/>
      <c r="B155" s="114"/>
      <c r="C155" s="115"/>
      <c r="D155" s="122"/>
      <c r="E155" s="122"/>
      <c r="F155" s="117">
        <f t="shared" si="1"/>
        <v>0</v>
      </c>
    </row>
    <row r="156" spans="1:6" x14ac:dyDescent="0.2">
      <c r="A156" s="151" t="s">
        <v>223</v>
      </c>
      <c r="B156" s="114" t="s">
        <v>36</v>
      </c>
      <c r="C156" s="115" t="s">
        <v>17</v>
      </c>
      <c r="D156" s="427">
        <v>4</v>
      </c>
      <c r="E156" s="424"/>
      <c r="F156" s="427">
        <f t="shared" si="1"/>
        <v>0</v>
      </c>
    </row>
    <row r="157" spans="1:6" x14ac:dyDescent="0.2">
      <c r="A157" s="151"/>
      <c r="B157" s="114"/>
      <c r="C157" s="115"/>
      <c r="D157" s="122"/>
      <c r="E157" s="122"/>
      <c r="F157" s="117">
        <f t="shared" si="1"/>
        <v>0</v>
      </c>
    </row>
    <row r="158" spans="1:6" x14ac:dyDescent="0.2">
      <c r="A158" s="151" t="s">
        <v>224</v>
      </c>
      <c r="B158" s="114" t="s">
        <v>117</v>
      </c>
      <c r="C158" s="115" t="s">
        <v>17</v>
      </c>
      <c r="D158" s="427">
        <v>10</v>
      </c>
      <c r="E158" s="424"/>
      <c r="F158" s="427">
        <f t="shared" si="1"/>
        <v>0</v>
      </c>
    </row>
    <row r="159" spans="1:6" x14ac:dyDescent="0.2">
      <c r="A159" s="151"/>
      <c r="B159" s="114"/>
      <c r="C159" s="115"/>
      <c r="D159" s="122"/>
      <c r="E159" s="122"/>
      <c r="F159" s="117">
        <f t="shared" si="1"/>
        <v>0</v>
      </c>
    </row>
    <row r="160" spans="1:6" ht="25.5" x14ac:dyDescent="0.2">
      <c r="A160" s="174" t="s">
        <v>225</v>
      </c>
      <c r="B160" s="114" t="s">
        <v>63</v>
      </c>
      <c r="C160" s="115" t="s">
        <v>17</v>
      </c>
      <c r="D160" s="427">
        <v>1</v>
      </c>
      <c r="E160" s="424"/>
      <c r="F160" s="427">
        <f t="shared" si="1"/>
        <v>0</v>
      </c>
    </row>
    <row r="161" spans="1:6" x14ac:dyDescent="0.2">
      <c r="A161" s="174"/>
      <c r="B161" s="114"/>
      <c r="C161" s="115"/>
      <c r="D161" s="122"/>
      <c r="E161" s="122"/>
      <c r="F161" s="117">
        <f t="shared" si="1"/>
        <v>0</v>
      </c>
    </row>
    <row r="162" spans="1:6" ht="25.5" x14ac:dyDescent="0.2">
      <c r="A162" s="174" t="s">
        <v>226</v>
      </c>
      <c r="B162" s="114" t="s">
        <v>64</v>
      </c>
      <c r="C162" s="115" t="s">
        <v>17</v>
      </c>
      <c r="D162" s="427">
        <v>3</v>
      </c>
      <c r="E162" s="424"/>
      <c r="F162" s="427">
        <f t="shared" si="1"/>
        <v>0</v>
      </c>
    </row>
    <row r="163" spans="1:6" x14ac:dyDescent="0.2">
      <c r="A163" s="174"/>
      <c r="B163" s="114"/>
      <c r="C163" s="115"/>
      <c r="D163" s="122"/>
      <c r="E163" s="122"/>
      <c r="F163" s="117">
        <f t="shared" si="1"/>
        <v>0</v>
      </c>
    </row>
    <row r="164" spans="1:6" ht="25.5" x14ac:dyDescent="0.2">
      <c r="A164" s="174" t="s">
        <v>227</v>
      </c>
      <c r="B164" s="114" t="s">
        <v>132</v>
      </c>
      <c r="C164" s="115" t="s">
        <v>17</v>
      </c>
      <c r="D164" s="427">
        <v>2</v>
      </c>
      <c r="E164" s="424"/>
      <c r="F164" s="427">
        <f t="shared" si="1"/>
        <v>0</v>
      </c>
    </row>
    <row r="165" spans="1:6" x14ac:dyDescent="0.2">
      <c r="A165" s="174"/>
      <c r="B165" s="114"/>
      <c r="C165" s="115"/>
      <c r="D165" s="122"/>
      <c r="E165" s="122"/>
      <c r="F165" s="117">
        <f t="shared" ref="F165:F212" si="2">D165*E165</f>
        <v>0</v>
      </c>
    </row>
    <row r="166" spans="1:6" ht="25.5" x14ac:dyDescent="0.2">
      <c r="A166" s="151" t="s">
        <v>228</v>
      </c>
      <c r="B166" s="130" t="s">
        <v>65</v>
      </c>
      <c r="C166" s="115" t="s">
        <v>17</v>
      </c>
      <c r="D166" s="427">
        <v>1</v>
      </c>
      <c r="E166" s="424"/>
      <c r="F166" s="427">
        <f t="shared" si="2"/>
        <v>0</v>
      </c>
    </row>
    <row r="167" spans="1:6" x14ac:dyDescent="0.2">
      <c r="A167" s="151"/>
      <c r="B167" s="130"/>
      <c r="C167" s="115"/>
      <c r="D167" s="122"/>
      <c r="E167" s="122"/>
      <c r="F167" s="117">
        <f t="shared" si="2"/>
        <v>0</v>
      </c>
    </row>
    <row r="168" spans="1:6" ht="38.25" x14ac:dyDescent="0.2">
      <c r="A168" s="151" t="s">
        <v>230</v>
      </c>
      <c r="B168" s="118" t="s">
        <v>70</v>
      </c>
      <c r="C168" s="115" t="s">
        <v>17</v>
      </c>
      <c r="D168" s="427">
        <v>1</v>
      </c>
      <c r="E168" s="424"/>
      <c r="F168" s="427">
        <f t="shared" si="2"/>
        <v>0</v>
      </c>
    </row>
    <row r="169" spans="1:6" x14ac:dyDescent="0.2">
      <c r="A169" s="151"/>
      <c r="B169" s="118"/>
      <c r="C169" s="115"/>
      <c r="D169" s="122"/>
      <c r="E169" s="122"/>
      <c r="F169" s="117">
        <f t="shared" si="2"/>
        <v>0</v>
      </c>
    </row>
    <row r="170" spans="1:6" ht="38.25" x14ac:dyDescent="0.2">
      <c r="A170" s="151" t="s">
        <v>229</v>
      </c>
      <c r="B170" s="118" t="s">
        <v>23</v>
      </c>
      <c r="C170" s="115" t="s">
        <v>16</v>
      </c>
      <c r="D170" s="427">
        <v>100</v>
      </c>
      <c r="E170" s="424"/>
      <c r="F170" s="427">
        <f t="shared" si="2"/>
        <v>0</v>
      </c>
    </row>
    <row r="171" spans="1:6" x14ac:dyDescent="0.2">
      <c r="A171" s="151"/>
      <c r="B171" s="118"/>
      <c r="C171" s="115"/>
      <c r="D171" s="122"/>
      <c r="E171" s="122"/>
      <c r="F171" s="117">
        <f t="shared" si="2"/>
        <v>0</v>
      </c>
    </row>
    <row r="172" spans="1:6" ht="51" x14ac:dyDescent="0.2">
      <c r="A172" s="151" t="s">
        <v>231</v>
      </c>
      <c r="B172" s="156" t="s">
        <v>56</v>
      </c>
      <c r="C172" s="115" t="s">
        <v>16</v>
      </c>
      <c r="D172" s="427">
        <v>100</v>
      </c>
      <c r="E172" s="424"/>
      <c r="F172" s="427">
        <f t="shared" si="2"/>
        <v>0</v>
      </c>
    </row>
    <row r="173" spans="1:6" x14ac:dyDescent="0.2">
      <c r="A173" s="151"/>
      <c r="B173" s="156"/>
      <c r="C173" s="115"/>
      <c r="D173" s="122"/>
      <c r="E173" s="122"/>
      <c r="F173" s="117">
        <f t="shared" si="2"/>
        <v>0</v>
      </c>
    </row>
    <row r="174" spans="1:6" ht="38.25" x14ac:dyDescent="0.2">
      <c r="A174" s="153" t="s">
        <v>232</v>
      </c>
      <c r="B174" s="175" t="s">
        <v>6</v>
      </c>
      <c r="C174" s="155" t="s">
        <v>16</v>
      </c>
      <c r="D174" s="639">
        <v>100</v>
      </c>
      <c r="E174" s="640"/>
      <c r="F174" s="639">
        <f t="shared" si="2"/>
        <v>0</v>
      </c>
    </row>
    <row r="175" spans="1:6" x14ac:dyDescent="0.2">
      <c r="A175" s="151"/>
      <c r="B175" s="118"/>
      <c r="C175" s="115"/>
      <c r="D175" s="122"/>
      <c r="E175" s="122"/>
      <c r="F175" s="117">
        <f t="shared" si="2"/>
        <v>0</v>
      </c>
    </row>
    <row r="176" spans="1:6" ht="25.5" x14ac:dyDescent="0.2">
      <c r="A176" s="151" t="s">
        <v>233</v>
      </c>
      <c r="B176" s="114" t="s">
        <v>21</v>
      </c>
      <c r="C176" s="115" t="s">
        <v>17</v>
      </c>
      <c r="D176" s="427">
        <v>4</v>
      </c>
      <c r="E176" s="424"/>
      <c r="F176" s="427">
        <f t="shared" si="2"/>
        <v>0</v>
      </c>
    </row>
    <row r="177" spans="1:6" x14ac:dyDescent="0.2">
      <c r="A177" s="151"/>
      <c r="B177" s="114"/>
      <c r="C177" s="115"/>
      <c r="D177" s="122"/>
      <c r="E177" s="122"/>
      <c r="F177" s="117">
        <f t="shared" si="2"/>
        <v>0</v>
      </c>
    </row>
    <row r="178" spans="1:6" ht="25.5" x14ac:dyDescent="0.2">
      <c r="A178" s="151" t="s">
        <v>234</v>
      </c>
      <c r="B178" s="176" t="s">
        <v>50</v>
      </c>
      <c r="C178" s="115" t="s">
        <v>17</v>
      </c>
      <c r="D178" s="427">
        <v>1</v>
      </c>
      <c r="E178" s="424"/>
      <c r="F178" s="427">
        <f t="shared" si="2"/>
        <v>0</v>
      </c>
    </row>
    <row r="179" spans="1:6" x14ac:dyDescent="0.2">
      <c r="A179" s="151"/>
      <c r="B179" s="177"/>
      <c r="C179" s="115"/>
      <c r="D179" s="122"/>
      <c r="E179" s="122"/>
      <c r="F179" s="117">
        <f t="shared" si="2"/>
        <v>0</v>
      </c>
    </row>
    <row r="180" spans="1:6" ht="38.25" x14ac:dyDescent="0.2">
      <c r="A180" s="151" t="s">
        <v>235</v>
      </c>
      <c r="B180" s="114" t="s">
        <v>48</v>
      </c>
      <c r="C180" s="165"/>
      <c r="D180" s="166">
        <v>0.1</v>
      </c>
      <c r="E180" s="166"/>
      <c r="F180" s="117">
        <f>SUM(F142:F179)*D180</f>
        <v>0</v>
      </c>
    </row>
    <row r="181" spans="1:6" ht="13.5" thickBot="1" x14ac:dyDescent="0.25">
      <c r="A181" s="151"/>
      <c r="B181" s="118"/>
      <c r="C181" s="115"/>
      <c r="D181" s="122"/>
      <c r="E181" s="122"/>
      <c r="F181" s="117">
        <f t="shared" si="2"/>
        <v>0</v>
      </c>
    </row>
    <row r="182" spans="1:6" ht="14.25" thickTop="1" thickBot="1" x14ac:dyDescent="0.25">
      <c r="A182" s="167"/>
      <c r="B182" s="138" t="s">
        <v>11</v>
      </c>
      <c r="C182" s="139"/>
      <c r="D182" s="140"/>
      <c r="E182" s="141" t="s">
        <v>15</v>
      </c>
      <c r="F182" s="141">
        <f>SUM(F142:F181)</f>
        <v>0</v>
      </c>
    </row>
    <row r="183" spans="1:6" ht="13.5" thickTop="1" x14ac:dyDescent="0.2">
      <c r="A183" s="151"/>
      <c r="B183" s="168"/>
      <c r="C183" s="135"/>
      <c r="D183" s="169"/>
      <c r="E183" s="169"/>
      <c r="F183" s="170">
        <f t="shared" si="2"/>
        <v>0</v>
      </c>
    </row>
    <row r="184" spans="1:6" ht="15.75" x14ac:dyDescent="0.25">
      <c r="A184" s="142" t="s">
        <v>83</v>
      </c>
      <c r="B184" s="171"/>
      <c r="C184" s="144"/>
      <c r="D184" s="172"/>
      <c r="E184" s="172"/>
      <c r="F184" s="173">
        <f t="shared" si="2"/>
        <v>0</v>
      </c>
    </row>
    <row r="185" spans="1:6" x14ac:dyDescent="0.2">
      <c r="A185" s="151"/>
      <c r="B185" s="168"/>
      <c r="C185" s="135"/>
      <c r="D185" s="169"/>
      <c r="E185" s="169"/>
      <c r="F185" s="170">
        <f t="shared" si="2"/>
        <v>0</v>
      </c>
    </row>
    <row r="186" spans="1:6" ht="15" x14ac:dyDescent="0.2">
      <c r="A186" s="178" t="s">
        <v>174</v>
      </c>
      <c r="B186" s="168"/>
      <c r="C186" s="115"/>
      <c r="D186" s="122"/>
      <c r="E186" s="122"/>
      <c r="F186" s="117">
        <f t="shared" si="2"/>
        <v>0</v>
      </c>
    </row>
    <row r="187" spans="1:6" x14ac:dyDescent="0.2">
      <c r="A187" s="151" t="s">
        <v>236</v>
      </c>
      <c r="B187" s="118" t="s">
        <v>118</v>
      </c>
      <c r="C187" s="115" t="s">
        <v>16</v>
      </c>
      <c r="D187" s="427">
        <v>66</v>
      </c>
      <c r="E187" s="424"/>
      <c r="F187" s="427">
        <f t="shared" si="2"/>
        <v>0</v>
      </c>
    </row>
    <row r="188" spans="1:6" ht="25.5" x14ac:dyDescent="0.2">
      <c r="A188" s="151"/>
      <c r="B188" s="118" t="s">
        <v>119</v>
      </c>
      <c r="C188" s="115" t="s">
        <v>16</v>
      </c>
      <c r="D188" s="427">
        <v>36</v>
      </c>
      <c r="E188" s="424"/>
      <c r="F188" s="427">
        <f t="shared" si="2"/>
        <v>0</v>
      </c>
    </row>
    <row r="189" spans="1:6" x14ac:dyDescent="0.2">
      <c r="A189" s="151"/>
      <c r="B189" s="118"/>
      <c r="C189" s="115"/>
      <c r="D189" s="122"/>
      <c r="E189" s="122"/>
      <c r="F189" s="117">
        <f t="shared" si="2"/>
        <v>0</v>
      </c>
    </row>
    <row r="190" spans="1:6" x14ac:dyDescent="0.2">
      <c r="A190" s="151" t="s">
        <v>237</v>
      </c>
      <c r="B190" s="118" t="s">
        <v>120</v>
      </c>
      <c r="C190" s="115" t="s">
        <v>17</v>
      </c>
      <c r="D190" s="427">
        <v>2</v>
      </c>
      <c r="E190" s="424"/>
      <c r="F190" s="427">
        <f t="shared" si="2"/>
        <v>0</v>
      </c>
    </row>
    <row r="191" spans="1:6" x14ac:dyDescent="0.2">
      <c r="A191" s="151"/>
      <c r="B191" s="118"/>
      <c r="C191" s="115"/>
      <c r="D191" s="122"/>
      <c r="E191" s="122"/>
      <c r="F191" s="117">
        <f t="shared" si="2"/>
        <v>0</v>
      </c>
    </row>
    <row r="192" spans="1:6" ht="15.75" x14ac:dyDescent="0.25">
      <c r="A192" s="178" t="s">
        <v>89</v>
      </c>
      <c r="B192" s="171"/>
      <c r="C192" s="144"/>
      <c r="D192" s="172"/>
      <c r="E192" s="172"/>
      <c r="F192" s="173">
        <f t="shared" si="2"/>
        <v>0</v>
      </c>
    </row>
    <row r="193" spans="1:6" x14ac:dyDescent="0.2">
      <c r="A193" s="151" t="s">
        <v>238</v>
      </c>
      <c r="B193" s="118" t="s">
        <v>121</v>
      </c>
      <c r="C193" s="115" t="s">
        <v>17</v>
      </c>
      <c r="D193" s="427">
        <v>2</v>
      </c>
      <c r="E193" s="424"/>
      <c r="F193" s="427">
        <f t="shared" si="2"/>
        <v>0</v>
      </c>
    </row>
    <row r="194" spans="1:6" x14ac:dyDescent="0.2">
      <c r="A194" s="151" t="s">
        <v>239</v>
      </c>
      <c r="B194" s="118" t="s">
        <v>144</v>
      </c>
      <c r="C194" s="115" t="s">
        <v>17</v>
      </c>
      <c r="D194" s="427">
        <v>1</v>
      </c>
      <c r="E194" s="424"/>
      <c r="F194" s="427">
        <f t="shared" si="2"/>
        <v>0</v>
      </c>
    </row>
    <row r="195" spans="1:6" x14ac:dyDescent="0.2">
      <c r="A195" s="151"/>
      <c r="B195" s="118" t="s">
        <v>37</v>
      </c>
      <c r="C195" s="115" t="s">
        <v>17</v>
      </c>
      <c r="D195" s="427">
        <v>1</v>
      </c>
      <c r="E195" s="424"/>
      <c r="F195" s="427">
        <f t="shared" si="2"/>
        <v>0</v>
      </c>
    </row>
    <row r="196" spans="1:6" s="90" customFormat="1" x14ac:dyDescent="0.2">
      <c r="A196" s="151" t="s">
        <v>240</v>
      </c>
      <c r="B196" s="118" t="s">
        <v>71</v>
      </c>
      <c r="C196" s="115" t="s">
        <v>17</v>
      </c>
      <c r="D196" s="427">
        <v>1</v>
      </c>
      <c r="E196" s="424"/>
      <c r="F196" s="427">
        <f t="shared" si="2"/>
        <v>0</v>
      </c>
    </row>
    <row r="197" spans="1:6" s="90" customFormat="1" x14ac:dyDescent="0.2">
      <c r="A197" s="151"/>
      <c r="B197" s="118" t="s">
        <v>107</v>
      </c>
      <c r="C197" s="115" t="s">
        <v>17</v>
      </c>
      <c r="D197" s="427">
        <v>1</v>
      </c>
      <c r="E197" s="424"/>
      <c r="F197" s="427">
        <f t="shared" si="2"/>
        <v>0</v>
      </c>
    </row>
    <row r="198" spans="1:6" s="90" customFormat="1" x14ac:dyDescent="0.2">
      <c r="A198" s="151" t="s">
        <v>241</v>
      </c>
      <c r="B198" s="118" t="s">
        <v>40</v>
      </c>
      <c r="C198" s="115" t="s">
        <v>17</v>
      </c>
      <c r="D198" s="427">
        <v>2</v>
      </c>
      <c r="E198" s="424"/>
      <c r="F198" s="427">
        <f t="shared" si="2"/>
        <v>0</v>
      </c>
    </row>
    <row r="199" spans="1:6" x14ac:dyDescent="0.2">
      <c r="A199" s="151" t="s">
        <v>242</v>
      </c>
      <c r="B199" s="118" t="s">
        <v>146</v>
      </c>
      <c r="C199" s="115" t="s">
        <v>17</v>
      </c>
      <c r="D199" s="427">
        <v>1</v>
      </c>
      <c r="E199" s="424"/>
      <c r="F199" s="427">
        <f t="shared" si="2"/>
        <v>0</v>
      </c>
    </row>
    <row r="200" spans="1:6" x14ac:dyDescent="0.2">
      <c r="A200" s="151" t="s">
        <v>243</v>
      </c>
      <c r="B200" s="118" t="s">
        <v>123</v>
      </c>
      <c r="C200" s="115" t="s">
        <v>17</v>
      </c>
      <c r="D200" s="427">
        <v>1</v>
      </c>
      <c r="E200" s="424"/>
      <c r="F200" s="427">
        <f t="shared" si="2"/>
        <v>0</v>
      </c>
    </row>
    <row r="201" spans="1:6" x14ac:dyDescent="0.2">
      <c r="A201" s="151" t="s">
        <v>244</v>
      </c>
      <c r="B201" s="118" t="s">
        <v>126</v>
      </c>
      <c r="C201" s="115" t="s">
        <v>17</v>
      </c>
      <c r="D201" s="427">
        <v>1</v>
      </c>
      <c r="E201" s="424"/>
      <c r="F201" s="427">
        <f t="shared" si="2"/>
        <v>0</v>
      </c>
    </row>
    <row r="202" spans="1:6" x14ac:dyDescent="0.2">
      <c r="A202" s="151"/>
      <c r="B202" s="118"/>
      <c r="C202" s="115"/>
      <c r="D202" s="122"/>
      <c r="E202" s="122"/>
      <c r="F202" s="117">
        <f t="shared" si="2"/>
        <v>0</v>
      </c>
    </row>
    <row r="203" spans="1:6" ht="25.5" x14ac:dyDescent="0.2">
      <c r="A203" s="151"/>
      <c r="B203" s="168" t="s">
        <v>25</v>
      </c>
      <c r="C203" s="115"/>
      <c r="D203" s="122"/>
      <c r="E203" s="122"/>
      <c r="F203" s="117">
        <f t="shared" si="2"/>
        <v>0</v>
      </c>
    </row>
    <row r="204" spans="1:6" x14ac:dyDescent="0.2">
      <c r="A204" s="151"/>
      <c r="B204" s="168"/>
      <c r="C204" s="115"/>
      <c r="D204" s="122"/>
      <c r="E204" s="122"/>
      <c r="F204" s="117">
        <f t="shared" si="2"/>
        <v>0</v>
      </c>
    </row>
    <row r="205" spans="1:6" x14ac:dyDescent="0.2">
      <c r="A205" s="151" t="s">
        <v>245</v>
      </c>
      <c r="B205" s="179" t="s">
        <v>124</v>
      </c>
      <c r="C205" s="115" t="s">
        <v>17</v>
      </c>
      <c r="D205" s="427">
        <v>1</v>
      </c>
      <c r="E205" s="424"/>
      <c r="F205" s="427">
        <f t="shared" si="2"/>
        <v>0</v>
      </c>
    </row>
    <row r="206" spans="1:6" x14ac:dyDescent="0.2">
      <c r="A206" s="151"/>
      <c r="B206" s="179" t="s">
        <v>125</v>
      </c>
      <c r="C206" s="115" t="s">
        <v>17</v>
      </c>
      <c r="D206" s="427">
        <v>2</v>
      </c>
      <c r="E206" s="424"/>
      <c r="F206" s="427">
        <f t="shared" si="2"/>
        <v>0</v>
      </c>
    </row>
    <row r="207" spans="1:6" x14ac:dyDescent="0.2">
      <c r="A207" s="151"/>
      <c r="B207" s="180"/>
      <c r="C207" s="115"/>
      <c r="D207" s="122"/>
      <c r="E207" s="122"/>
      <c r="F207" s="117">
        <f t="shared" si="2"/>
        <v>0</v>
      </c>
    </row>
    <row r="208" spans="1:6" ht="15.75" x14ac:dyDescent="0.25">
      <c r="A208" s="178" t="s">
        <v>18</v>
      </c>
      <c r="B208" s="171"/>
      <c r="C208" s="144"/>
      <c r="D208" s="172"/>
      <c r="E208" s="172"/>
      <c r="F208" s="173">
        <f t="shared" si="2"/>
        <v>0</v>
      </c>
    </row>
    <row r="209" spans="1:7" ht="15.75" x14ac:dyDescent="0.25">
      <c r="A209" s="181"/>
      <c r="B209" s="171"/>
      <c r="C209" s="144"/>
      <c r="D209" s="172"/>
      <c r="E209" s="172"/>
      <c r="F209" s="173">
        <f t="shared" si="2"/>
        <v>0</v>
      </c>
    </row>
    <row r="210" spans="1:7" ht="38.25" x14ac:dyDescent="0.2">
      <c r="A210" s="151" t="s">
        <v>246</v>
      </c>
      <c r="B210" s="156" t="s">
        <v>108</v>
      </c>
      <c r="C210" s="115" t="s">
        <v>17</v>
      </c>
      <c r="D210" s="427">
        <v>1</v>
      </c>
      <c r="E210" s="424"/>
      <c r="F210" s="427">
        <f t="shared" si="2"/>
        <v>0</v>
      </c>
    </row>
    <row r="211" spans="1:7" x14ac:dyDescent="0.2">
      <c r="A211" s="151"/>
      <c r="B211" s="156"/>
      <c r="C211" s="115"/>
      <c r="D211" s="122"/>
      <c r="E211" s="122"/>
      <c r="F211" s="117">
        <f t="shared" si="2"/>
        <v>0</v>
      </c>
    </row>
    <row r="212" spans="1:7" ht="38.25" x14ac:dyDescent="0.2">
      <c r="A212" s="151" t="s">
        <v>247</v>
      </c>
      <c r="B212" s="156" t="s">
        <v>109</v>
      </c>
      <c r="C212" s="115" t="s">
        <v>17</v>
      </c>
      <c r="D212" s="427">
        <v>3</v>
      </c>
      <c r="E212" s="424"/>
      <c r="F212" s="427">
        <f t="shared" si="2"/>
        <v>0</v>
      </c>
    </row>
    <row r="213" spans="1:7" x14ac:dyDescent="0.2">
      <c r="A213" s="151"/>
      <c r="B213" s="156"/>
      <c r="C213" s="115"/>
      <c r="D213" s="122"/>
      <c r="E213" s="122"/>
      <c r="F213" s="117">
        <f t="shared" ref="F213:F232" si="3">D213*E213</f>
        <v>0</v>
      </c>
    </row>
    <row r="214" spans="1:7" ht="38.25" x14ac:dyDescent="0.2">
      <c r="A214" s="151" t="s">
        <v>248</v>
      </c>
      <c r="B214" s="156" t="s">
        <v>127</v>
      </c>
      <c r="C214" s="115" t="s">
        <v>17</v>
      </c>
      <c r="D214" s="427">
        <v>2</v>
      </c>
      <c r="E214" s="424"/>
      <c r="F214" s="427">
        <f t="shared" si="3"/>
        <v>0</v>
      </c>
    </row>
    <row r="215" spans="1:7" x14ac:dyDescent="0.2">
      <c r="A215" s="151"/>
      <c r="B215" s="156"/>
      <c r="C215" s="115"/>
      <c r="D215" s="122"/>
      <c r="E215" s="122"/>
      <c r="F215" s="117">
        <f t="shared" si="3"/>
        <v>0</v>
      </c>
    </row>
    <row r="216" spans="1:7" ht="25.5" x14ac:dyDescent="0.2">
      <c r="A216" s="151" t="s">
        <v>249</v>
      </c>
      <c r="B216" s="182" t="s">
        <v>59</v>
      </c>
      <c r="C216" s="183" t="s">
        <v>17</v>
      </c>
      <c r="D216" s="641">
        <v>2</v>
      </c>
      <c r="E216" s="642"/>
      <c r="F216" s="427">
        <f t="shared" si="3"/>
        <v>0</v>
      </c>
      <c r="G216" s="185"/>
    </row>
    <row r="217" spans="1:7" x14ac:dyDescent="0.2">
      <c r="A217" s="151"/>
      <c r="B217" s="182"/>
      <c r="C217" s="183"/>
      <c r="D217" s="184"/>
      <c r="E217" s="184"/>
      <c r="F217" s="117">
        <f t="shared" si="3"/>
        <v>0</v>
      </c>
      <c r="G217" s="185"/>
    </row>
    <row r="218" spans="1:7" ht="38.25" x14ac:dyDescent="0.2">
      <c r="A218" s="153" t="s">
        <v>250</v>
      </c>
      <c r="B218" s="186" t="s">
        <v>72</v>
      </c>
      <c r="C218" s="187" t="s">
        <v>17</v>
      </c>
      <c r="D218" s="643">
        <v>1</v>
      </c>
      <c r="E218" s="644"/>
      <c r="F218" s="639">
        <f t="shared" si="3"/>
        <v>0</v>
      </c>
      <c r="G218" s="185"/>
    </row>
    <row r="219" spans="1:7" x14ac:dyDescent="0.2">
      <c r="A219" s="151"/>
      <c r="B219" s="161"/>
      <c r="C219" s="183"/>
      <c r="D219" s="184"/>
      <c r="E219" s="184"/>
      <c r="F219" s="117"/>
      <c r="G219" s="185"/>
    </row>
    <row r="220" spans="1:7" ht="15" x14ac:dyDescent="0.2">
      <c r="A220" s="188"/>
      <c r="B220" s="189" t="s">
        <v>80</v>
      </c>
      <c r="C220" s="190"/>
      <c r="D220" s="191"/>
      <c r="E220" s="191"/>
      <c r="F220" s="117">
        <f t="shared" si="3"/>
        <v>0</v>
      </c>
      <c r="G220" s="185"/>
    </row>
    <row r="221" spans="1:7" ht="38.25" x14ac:dyDescent="0.2">
      <c r="A221" s="151"/>
      <c r="B221" s="192" t="s">
        <v>81</v>
      </c>
      <c r="C221" s="183"/>
      <c r="D221" s="184"/>
      <c r="E221" s="184"/>
      <c r="F221" s="117">
        <f t="shared" si="3"/>
        <v>0</v>
      </c>
      <c r="G221" s="185"/>
    </row>
    <row r="222" spans="1:7" ht="14.25" x14ac:dyDescent="0.2">
      <c r="A222" s="188"/>
      <c r="B222" s="193"/>
      <c r="C222" s="183"/>
      <c r="D222" s="184"/>
      <c r="E222" s="184"/>
      <c r="F222" s="117">
        <f t="shared" si="3"/>
        <v>0</v>
      </c>
      <c r="G222" s="185"/>
    </row>
    <row r="223" spans="1:7" ht="14.25" x14ac:dyDescent="0.2">
      <c r="A223" s="188" t="s">
        <v>251</v>
      </c>
      <c r="B223" s="194" t="s">
        <v>145</v>
      </c>
      <c r="C223" s="183"/>
      <c r="D223" s="184"/>
      <c r="E223" s="184"/>
      <c r="F223" s="117">
        <f t="shared" si="3"/>
        <v>0</v>
      </c>
      <c r="G223" s="185"/>
    </row>
    <row r="224" spans="1:7" s="62" customFormat="1" ht="14.25" x14ac:dyDescent="0.2">
      <c r="A224" s="195"/>
      <c r="B224" s="196" t="s">
        <v>150</v>
      </c>
      <c r="C224" s="197" t="s">
        <v>17</v>
      </c>
      <c r="D224" s="635">
        <v>4</v>
      </c>
      <c r="E224" s="636"/>
      <c r="F224" s="645">
        <f t="shared" si="3"/>
        <v>0</v>
      </c>
      <c r="G224" s="198"/>
    </row>
    <row r="225" spans="1:7" s="62" customFormat="1" ht="14.25" x14ac:dyDescent="0.2">
      <c r="A225" s="195"/>
      <c r="B225" s="196" t="s">
        <v>147</v>
      </c>
      <c r="C225" s="197" t="s">
        <v>17</v>
      </c>
      <c r="D225" s="635">
        <v>9</v>
      </c>
      <c r="E225" s="636"/>
      <c r="F225" s="645">
        <f t="shared" si="3"/>
        <v>0</v>
      </c>
      <c r="G225" s="198"/>
    </row>
    <row r="226" spans="1:7" s="62" customFormat="1" ht="14.25" x14ac:dyDescent="0.2">
      <c r="A226" s="195"/>
      <c r="B226" s="196" t="s">
        <v>148</v>
      </c>
      <c r="C226" s="197" t="s">
        <v>17</v>
      </c>
      <c r="D226" s="635">
        <v>5</v>
      </c>
      <c r="E226" s="636"/>
      <c r="F226" s="645">
        <f t="shared" si="3"/>
        <v>0</v>
      </c>
      <c r="G226" s="198"/>
    </row>
    <row r="227" spans="1:7" s="62" customFormat="1" ht="14.25" x14ac:dyDescent="0.2">
      <c r="A227" s="195"/>
      <c r="B227" s="196" t="s">
        <v>149</v>
      </c>
      <c r="C227" s="197" t="s">
        <v>17</v>
      </c>
      <c r="D227" s="635">
        <v>1</v>
      </c>
      <c r="E227" s="636"/>
      <c r="F227" s="645">
        <f t="shared" si="3"/>
        <v>0</v>
      </c>
      <c r="G227" s="198"/>
    </row>
    <row r="228" spans="1:7" x14ac:dyDescent="0.2">
      <c r="A228" s="151"/>
      <c r="B228" s="199"/>
      <c r="C228" s="200"/>
      <c r="D228" s="201"/>
      <c r="E228" s="201"/>
      <c r="F228" s="117">
        <f t="shared" si="3"/>
        <v>0</v>
      </c>
    </row>
    <row r="229" spans="1:7" x14ac:dyDescent="0.2">
      <c r="A229" s="151" t="s">
        <v>252</v>
      </c>
      <c r="B229" s="118" t="s">
        <v>49</v>
      </c>
      <c r="C229" s="115" t="s">
        <v>17</v>
      </c>
      <c r="D229" s="427">
        <v>1</v>
      </c>
      <c r="E229" s="424"/>
      <c r="F229" s="427">
        <f t="shared" si="3"/>
        <v>0</v>
      </c>
    </row>
    <row r="230" spans="1:7" x14ac:dyDescent="0.2">
      <c r="A230" s="151"/>
      <c r="B230" s="118"/>
      <c r="C230" s="115"/>
      <c r="D230" s="122"/>
      <c r="E230" s="122"/>
      <c r="F230" s="117">
        <f t="shared" si="3"/>
        <v>0</v>
      </c>
    </row>
    <row r="231" spans="1:7" ht="38.25" x14ac:dyDescent="0.2">
      <c r="A231" s="151" t="s">
        <v>253</v>
      </c>
      <c r="B231" s="118" t="s">
        <v>20</v>
      </c>
      <c r="C231" s="165"/>
      <c r="D231" s="166">
        <v>0.1</v>
      </c>
      <c r="E231" s="166"/>
      <c r="F231" s="117">
        <f>SUM(F210:F229)*D231</f>
        <v>0</v>
      </c>
    </row>
    <row r="232" spans="1:7" ht="13.5" thickBot="1" x14ac:dyDescent="0.25">
      <c r="A232" s="151"/>
      <c r="B232" s="118"/>
      <c r="C232" s="115"/>
      <c r="D232" s="122"/>
      <c r="E232" s="122"/>
      <c r="F232" s="117">
        <f t="shared" si="3"/>
        <v>0</v>
      </c>
    </row>
    <row r="233" spans="1:7" s="90" customFormat="1" ht="14.25" thickTop="1" thickBot="1" x14ac:dyDescent="0.25">
      <c r="A233" s="167"/>
      <c r="B233" s="138" t="s">
        <v>19</v>
      </c>
      <c r="C233" s="139"/>
      <c r="D233" s="140"/>
      <c r="E233" s="141" t="s">
        <v>15</v>
      </c>
      <c r="F233" s="141">
        <f>SUM(F187:F232)</f>
        <v>0</v>
      </c>
    </row>
    <row r="234" spans="1:7" ht="13.5" thickTop="1" x14ac:dyDescent="0.2">
      <c r="B234" s="88"/>
      <c r="C234" s="89"/>
      <c r="D234" s="90"/>
      <c r="E234" s="90"/>
      <c r="F234" s="101"/>
    </row>
    <row r="235" spans="1:7" x14ac:dyDescent="0.2">
      <c r="B235" s="88"/>
      <c r="C235" s="89"/>
      <c r="D235" s="90"/>
      <c r="E235" s="90"/>
      <c r="F235" s="101"/>
    </row>
    <row r="236" spans="1:7" ht="20.25" x14ac:dyDescent="0.3">
      <c r="A236" s="49"/>
      <c r="B236" s="50"/>
      <c r="C236" s="51"/>
      <c r="D236" s="52"/>
      <c r="E236" s="52"/>
      <c r="F236" s="53"/>
    </row>
    <row r="237" spans="1:7" x14ac:dyDescent="0.2">
      <c r="A237" s="54"/>
      <c r="B237" s="55"/>
      <c r="C237" s="56"/>
      <c r="D237" s="57"/>
      <c r="E237" s="57"/>
      <c r="F237" s="58"/>
    </row>
    <row r="243" spans="1:6" s="202" customFormat="1" x14ac:dyDescent="0.2">
      <c r="A243" s="42"/>
      <c r="B243" s="43"/>
      <c r="C243" s="44"/>
      <c r="D243" s="39"/>
      <c r="E243" s="39"/>
      <c r="F243" s="45"/>
    </row>
    <row r="244" spans="1:6" s="90" customFormat="1" x14ac:dyDescent="0.2">
      <c r="A244" s="42"/>
      <c r="B244" s="43"/>
      <c r="C244" s="44"/>
      <c r="D244" s="39"/>
      <c r="E244" s="39"/>
      <c r="F244" s="45"/>
    </row>
    <row r="245" spans="1:6" s="90" customFormat="1" x14ac:dyDescent="0.2">
      <c r="A245" s="42"/>
      <c r="B245" s="43"/>
      <c r="C245" s="44"/>
      <c r="D245" s="39"/>
      <c r="E245" s="39"/>
      <c r="F245" s="45"/>
    </row>
    <row r="246" spans="1:6" s="90" customFormat="1" x14ac:dyDescent="0.2">
      <c r="A246" s="42"/>
      <c r="B246" s="43"/>
      <c r="C246" s="44"/>
      <c r="D246" s="39"/>
      <c r="E246" s="39"/>
      <c r="F246" s="45"/>
    </row>
  </sheetData>
  <sheetProtection algorithmName="SHA-512" hashValue="BvzHM4alg6gJxhHaRq5iUe/TsRCuoEF5bWz3yiABY/nXJTga5FoDsWRFO83Qg8t6i5c79szBVrP48aYEe7e8Mg==" saltValue="KIIeAEGNG6CmBw9MR/YlGg==" spinCount="100000" sheet="1" objects="1" scenarios="1" selectLockedCells="1"/>
  <mergeCells count="1">
    <mergeCell ref="B4:K4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7" manualBreakCount="7">
    <brk id="38" max="6" man="1"/>
    <brk id="94" max="5" man="1"/>
    <brk id="114" max="5" man="1"/>
    <brk id="138" max="6" man="1"/>
    <brk id="182" max="16383" man="1"/>
    <brk id="218" max="5" man="1"/>
    <brk id="2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43"/>
  <sheetViews>
    <sheetView showZeros="0" view="pageBreakPreview" zoomScale="110" zoomScaleNormal="100" zoomScaleSheetLayoutView="110" workbookViewId="0">
      <selection activeCell="E43" sqref="E43"/>
    </sheetView>
  </sheetViews>
  <sheetFormatPr defaultRowHeight="12.75" x14ac:dyDescent="0.2"/>
  <cols>
    <col min="1" max="1" width="8.5703125" style="208" customWidth="1"/>
    <col min="2" max="2" width="50" style="43" customWidth="1" collapsed="1"/>
    <col min="3" max="3" width="10" style="44" customWidth="1"/>
    <col min="4" max="4" width="7.85546875" style="206" customWidth="1"/>
    <col min="5" max="6" width="10.85546875" style="206" customWidth="1"/>
    <col min="7" max="16384" width="9.140625" style="39"/>
  </cols>
  <sheetData>
    <row r="2" spans="1:7" x14ac:dyDescent="0.2">
      <c r="A2" s="42" t="s">
        <v>7</v>
      </c>
      <c r="B2" s="43" t="s">
        <v>34</v>
      </c>
    </row>
    <row r="3" spans="1:7" x14ac:dyDescent="0.2">
      <c r="A3" s="42"/>
    </row>
    <row r="4" spans="1:7" s="47" customFormat="1" ht="18" x14ac:dyDescent="0.25">
      <c r="A4" s="207"/>
      <c r="B4" s="315" t="s">
        <v>320</v>
      </c>
      <c r="C4" s="316"/>
      <c r="D4" s="316"/>
      <c r="E4" s="316"/>
      <c r="F4" s="316"/>
      <c r="G4" s="316"/>
    </row>
    <row r="5" spans="1:7" ht="18" x14ac:dyDescent="0.25">
      <c r="B5" s="48"/>
    </row>
    <row r="6" spans="1:7" ht="20.25" x14ac:dyDescent="0.3">
      <c r="A6" s="49" t="s">
        <v>74</v>
      </c>
      <c r="B6" s="50"/>
      <c r="C6" s="51"/>
      <c r="D6" s="209"/>
      <c r="E6" s="209"/>
      <c r="F6" s="209"/>
    </row>
    <row r="7" spans="1:7" x14ac:dyDescent="0.2">
      <c r="A7" s="54" t="s">
        <v>13</v>
      </c>
      <c r="B7" s="55"/>
      <c r="C7" s="56"/>
      <c r="D7" s="210"/>
      <c r="E7" s="210"/>
      <c r="F7" s="210"/>
    </row>
    <row r="9" spans="1:7" ht="14.25" x14ac:dyDescent="0.2">
      <c r="A9" s="211"/>
      <c r="B9" s="60"/>
      <c r="C9" s="61"/>
      <c r="D9" s="212"/>
      <c r="E9" s="212"/>
      <c r="F9" s="212"/>
    </row>
    <row r="10" spans="1:7" ht="14.25" x14ac:dyDescent="0.2">
      <c r="A10" s="64" t="s">
        <v>75</v>
      </c>
      <c r="B10" s="65"/>
      <c r="C10" s="66"/>
      <c r="D10" s="213"/>
      <c r="E10" s="79" t="s">
        <v>31</v>
      </c>
      <c r="F10" s="214">
        <f>F36</f>
        <v>0</v>
      </c>
    </row>
    <row r="11" spans="1:7" ht="14.25" x14ac:dyDescent="0.2">
      <c r="A11" s="64" t="s">
        <v>76</v>
      </c>
      <c r="B11" s="65"/>
      <c r="C11" s="66"/>
      <c r="D11" s="213"/>
      <c r="E11" s="79" t="s">
        <v>31</v>
      </c>
      <c r="F11" s="214">
        <f>'1F-HP V3'!G14</f>
        <v>0</v>
      </c>
    </row>
    <row r="12" spans="1:7" x14ac:dyDescent="0.2">
      <c r="A12" s="215"/>
      <c r="B12" s="74"/>
      <c r="C12" s="75"/>
      <c r="D12" s="216"/>
      <c r="E12" s="217"/>
      <c r="F12" s="217"/>
    </row>
    <row r="13" spans="1:7" ht="14.25" x14ac:dyDescent="0.2">
      <c r="A13" s="78" t="s">
        <v>29</v>
      </c>
      <c r="B13" s="55"/>
      <c r="C13" s="56"/>
      <c r="D13" s="210"/>
      <c r="E13" s="79" t="s">
        <v>31</v>
      </c>
      <c r="F13" s="218">
        <f>SUM(F10,F11)</f>
        <v>0</v>
      </c>
    </row>
    <row r="14" spans="1:7" x14ac:dyDescent="0.2">
      <c r="A14" s="219"/>
      <c r="B14" s="81"/>
      <c r="C14" s="82"/>
      <c r="D14" s="220"/>
      <c r="E14" s="68"/>
      <c r="F14" s="68"/>
    </row>
    <row r="15" spans="1:7" x14ac:dyDescent="0.2">
      <c r="A15" s="219"/>
      <c r="B15" s="81"/>
      <c r="C15" s="82"/>
      <c r="D15" s="220"/>
      <c r="E15" s="79"/>
      <c r="F15" s="68"/>
    </row>
    <row r="16" spans="1:7" ht="15" x14ac:dyDescent="0.2">
      <c r="A16" s="85" t="s">
        <v>53</v>
      </c>
      <c r="B16" s="81"/>
      <c r="C16" s="82"/>
      <c r="D16" s="220"/>
      <c r="E16" s="79" t="s">
        <v>31</v>
      </c>
      <c r="F16" s="214">
        <f>F13*0.22</f>
        <v>0</v>
      </c>
    </row>
    <row r="17" spans="1:6" x14ac:dyDescent="0.2">
      <c r="A17" s="219"/>
      <c r="B17" s="81"/>
      <c r="C17" s="82"/>
      <c r="D17" s="220"/>
      <c r="E17" s="68"/>
      <c r="F17" s="68"/>
    </row>
    <row r="18" spans="1:6" x14ac:dyDescent="0.2">
      <c r="A18" s="54"/>
      <c r="B18" s="55"/>
      <c r="C18" s="56"/>
      <c r="D18" s="210"/>
      <c r="E18" s="79"/>
      <c r="F18" s="79"/>
    </row>
    <row r="19" spans="1:6" x14ac:dyDescent="0.2">
      <c r="A19" s="219"/>
      <c r="B19" s="81"/>
      <c r="C19" s="82"/>
      <c r="D19" s="220"/>
      <c r="E19" s="68"/>
      <c r="F19" s="68"/>
    </row>
    <row r="20" spans="1:6" ht="15" x14ac:dyDescent="0.2">
      <c r="A20" s="86" t="s">
        <v>30</v>
      </c>
      <c r="B20" s="55"/>
      <c r="C20" s="56"/>
      <c r="D20" s="210"/>
      <c r="E20" s="79" t="s">
        <v>31</v>
      </c>
      <c r="F20" s="218">
        <f>SUM(F13,F16)</f>
        <v>0</v>
      </c>
    </row>
    <row r="21" spans="1:6" ht="15.75" x14ac:dyDescent="0.25">
      <c r="A21" s="87"/>
      <c r="B21" s="88"/>
      <c r="C21" s="89"/>
      <c r="D21" s="221"/>
      <c r="E21" s="222"/>
      <c r="F21" s="223"/>
    </row>
    <row r="22" spans="1:6" ht="15" x14ac:dyDescent="0.2">
      <c r="A22" s="92"/>
      <c r="B22" s="93"/>
      <c r="C22" s="94"/>
      <c r="D22" s="224"/>
      <c r="E22" s="225"/>
      <c r="F22" s="218"/>
    </row>
    <row r="23" spans="1:6" x14ac:dyDescent="0.2">
      <c r="E23" s="226"/>
      <c r="F23" s="226"/>
    </row>
    <row r="24" spans="1:6" s="99" customFormat="1" ht="18.75" x14ac:dyDescent="0.3">
      <c r="A24" s="96" t="s">
        <v>77</v>
      </c>
      <c r="B24" s="97"/>
      <c r="C24" s="98"/>
      <c r="D24" s="227"/>
      <c r="E24" s="228"/>
      <c r="F24" s="228"/>
    </row>
    <row r="25" spans="1:6" x14ac:dyDescent="0.2">
      <c r="E25" s="226"/>
      <c r="F25" s="226"/>
    </row>
    <row r="26" spans="1:6" x14ac:dyDescent="0.2">
      <c r="E26" s="226"/>
      <c r="F26" s="226"/>
    </row>
    <row r="27" spans="1:6" x14ac:dyDescent="0.2">
      <c r="E27" s="226"/>
      <c r="F27" s="226"/>
    </row>
    <row r="28" spans="1:6" x14ac:dyDescent="0.2">
      <c r="A28" s="42" t="s">
        <v>85</v>
      </c>
      <c r="B28" s="88"/>
      <c r="C28" s="89"/>
      <c r="D28" s="221"/>
      <c r="E28" s="222" t="s">
        <v>31</v>
      </c>
      <c r="F28" s="222">
        <f>F67</f>
        <v>0</v>
      </c>
    </row>
    <row r="29" spans="1:6" x14ac:dyDescent="0.2">
      <c r="E29" s="226"/>
      <c r="F29" s="226"/>
    </row>
    <row r="30" spans="1:6" s="90" customFormat="1" x14ac:dyDescent="0.2">
      <c r="A30" s="42" t="s">
        <v>84</v>
      </c>
      <c r="B30" s="88"/>
      <c r="C30" s="89"/>
      <c r="D30" s="221"/>
      <c r="E30" s="222" t="s">
        <v>31</v>
      </c>
      <c r="F30" s="222">
        <f>F140</f>
        <v>0</v>
      </c>
    </row>
    <row r="31" spans="1:6" x14ac:dyDescent="0.2">
      <c r="E31" s="226"/>
      <c r="F31" s="226"/>
    </row>
    <row r="32" spans="1:6" s="90" customFormat="1" x14ac:dyDescent="0.2">
      <c r="A32" s="42" t="s">
        <v>82</v>
      </c>
      <c r="B32" s="88"/>
      <c r="C32" s="89"/>
      <c r="D32" s="221"/>
      <c r="E32" s="222" t="s">
        <v>31</v>
      </c>
      <c r="F32" s="222">
        <f>F179</f>
        <v>0</v>
      </c>
    </row>
    <row r="33" spans="1:6" x14ac:dyDescent="0.2">
      <c r="E33" s="226"/>
      <c r="F33" s="226"/>
    </row>
    <row r="34" spans="1:6" s="90" customFormat="1" x14ac:dyDescent="0.2">
      <c r="A34" s="42" t="s">
        <v>83</v>
      </c>
      <c r="B34" s="88"/>
      <c r="C34" s="89"/>
      <c r="D34" s="221"/>
      <c r="E34" s="222" t="s">
        <v>31</v>
      </c>
      <c r="F34" s="222">
        <f>F230</f>
        <v>0</v>
      </c>
    </row>
    <row r="35" spans="1:6" x14ac:dyDescent="0.2">
      <c r="E35" s="226"/>
      <c r="F35" s="226"/>
    </row>
    <row r="36" spans="1:6" s="90" customFormat="1" x14ac:dyDescent="0.2">
      <c r="A36" s="42" t="s">
        <v>12</v>
      </c>
      <c r="B36" s="88"/>
      <c r="C36" s="89"/>
      <c r="D36" s="221"/>
      <c r="E36" s="222" t="s">
        <v>31</v>
      </c>
      <c r="F36" s="222">
        <f>SUM(F28:F35)</f>
        <v>0</v>
      </c>
    </row>
    <row r="37" spans="1:6" s="90" customFormat="1" x14ac:dyDescent="0.2">
      <c r="A37" s="42"/>
      <c r="B37" s="88"/>
      <c r="C37" s="89"/>
      <c r="D37" s="221"/>
      <c r="E37" s="222"/>
      <c r="F37" s="222"/>
    </row>
    <row r="39" spans="1:6" x14ac:dyDescent="0.2">
      <c r="A39" s="102"/>
      <c r="B39" s="103"/>
      <c r="C39" s="89"/>
      <c r="D39" s="221"/>
      <c r="E39" s="221"/>
      <c r="F39" s="221"/>
    </row>
    <row r="40" spans="1:6" ht="15.75" x14ac:dyDescent="0.2">
      <c r="A40" s="105" t="s">
        <v>85</v>
      </c>
      <c r="B40" s="103"/>
      <c r="C40" s="89"/>
      <c r="D40" s="221"/>
      <c r="E40" s="221"/>
      <c r="F40" s="221"/>
    </row>
    <row r="41" spans="1:6" ht="15.75" x14ac:dyDescent="0.2">
      <c r="A41" s="105"/>
      <c r="B41" s="103"/>
      <c r="C41" s="89"/>
      <c r="D41" s="221"/>
      <c r="E41" s="221"/>
      <c r="F41" s="221"/>
    </row>
    <row r="42" spans="1:6" ht="25.5" x14ac:dyDescent="0.2">
      <c r="A42" s="106" t="s">
        <v>335</v>
      </c>
      <c r="B42" s="106" t="s">
        <v>90</v>
      </c>
      <c r="C42" s="107" t="s">
        <v>91</v>
      </c>
      <c r="D42" s="108" t="s">
        <v>92</v>
      </c>
      <c r="E42" s="108" t="s">
        <v>93</v>
      </c>
      <c r="F42" s="108" t="s">
        <v>94</v>
      </c>
    </row>
    <row r="43" spans="1:6" ht="63.75" x14ac:dyDescent="0.2">
      <c r="A43" s="151" t="s">
        <v>173</v>
      </c>
      <c r="B43" s="118" t="s">
        <v>168</v>
      </c>
      <c r="C43" s="115" t="s">
        <v>17</v>
      </c>
      <c r="D43" s="203">
        <v>1</v>
      </c>
      <c r="E43" s="41"/>
      <c r="F43" s="203">
        <f>D43*E43</f>
        <v>0</v>
      </c>
    </row>
    <row r="44" spans="1:6" x14ac:dyDescent="0.2">
      <c r="A44" s="229"/>
      <c r="B44" s="118"/>
      <c r="C44" s="115"/>
      <c r="D44" s="203"/>
      <c r="E44" s="203"/>
      <c r="F44" s="203">
        <f t="shared" ref="F44:F105" si="0">D44*E44</f>
        <v>0</v>
      </c>
    </row>
    <row r="45" spans="1:6" ht="51" x14ac:dyDescent="0.2">
      <c r="A45" s="151" t="s">
        <v>175</v>
      </c>
      <c r="B45" s="230" t="s">
        <v>254</v>
      </c>
      <c r="C45" s="120" t="s">
        <v>17</v>
      </c>
      <c r="D45" s="203">
        <v>1</v>
      </c>
      <c r="E45" s="41"/>
      <c r="F45" s="203">
        <f t="shared" si="0"/>
        <v>0</v>
      </c>
    </row>
    <row r="46" spans="1:6" x14ac:dyDescent="0.2">
      <c r="A46" s="229"/>
      <c r="B46" s="230"/>
      <c r="C46" s="120"/>
      <c r="D46" s="203"/>
      <c r="E46" s="203"/>
      <c r="F46" s="203">
        <f t="shared" si="0"/>
        <v>0</v>
      </c>
    </row>
    <row r="47" spans="1:6" ht="51" x14ac:dyDescent="0.2">
      <c r="A47" s="151" t="s">
        <v>176</v>
      </c>
      <c r="B47" s="114" t="s">
        <v>26</v>
      </c>
      <c r="C47" s="115" t="s">
        <v>16</v>
      </c>
      <c r="D47" s="629">
        <v>101</v>
      </c>
      <c r="E47" s="630"/>
      <c r="F47" s="203">
        <f t="shared" si="0"/>
        <v>0</v>
      </c>
    </row>
    <row r="48" spans="1:6" x14ac:dyDescent="0.2">
      <c r="A48" s="231"/>
      <c r="B48" s="114"/>
      <c r="C48" s="115"/>
      <c r="D48" s="204"/>
      <c r="E48" s="204"/>
      <c r="F48" s="203">
        <f t="shared" si="0"/>
        <v>0</v>
      </c>
    </row>
    <row r="49" spans="1:6" ht="51" x14ac:dyDescent="0.2">
      <c r="A49" s="151" t="s">
        <v>177</v>
      </c>
      <c r="B49" s="232" t="s">
        <v>67</v>
      </c>
      <c r="C49" s="115" t="s">
        <v>17</v>
      </c>
      <c r="D49" s="629">
        <v>1</v>
      </c>
      <c r="E49" s="630"/>
      <c r="F49" s="203">
        <f t="shared" si="0"/>
        <v>0</v>
      </c>
    </row>
    <row r="50" spans="1:6" x14ac:dyDescent="0.2">
      <c r="A50" s="124"/>
      <c r="B50" s="232"/>
      <c r="C50" s="115"/>
      <c r="D50" s="204"/>
      <c r="E50" s="204"/>
      <c r="F50" s="203">
        <f t="shared" si="0"/>
        <v>0</v>
      </c>
    </row>
    <row r="51" spans="1:6" ht="51" x14ac:dyDescent="0.2">
      <c r="A51" s="151" t="s">
        <v>178</v>
      </c>
      <c r="B51" s="118" t="s">
        <v>101</v>
      </c>
      <c r="C51" s="115" t="s">
        <v>16</v>
      </c>
      <c r="D51" s="629">
        <v>101</v>
      </c>
      <c r="E51" s="630"/>
      <c r="F51" s="203">
        <f t="shared" si="0"/>
        <v>0</v>
      </c>
    </row>
    <row r="52" spans="1:6" x14ac:dyDescent="0.2">
      <c r="A52" s="151"/>
      <c r="B52" s="118"/>
      <c r="C52" s="115"/>
      <c r="D52" s="204"/>
      <c r="E52" s="204"/>
      <c r="F52" s="203">
        <f t="shared" si="0"/>
        <v>0</v>
      </c>
    </row>
    <row r="53" spans="1:6" ht="51" x14ac:dyDescent="0.2">
      <c r="A53" s="151" t="s">
        <v>179</v>
      </c>
      <c r="B53" s="233" t="s">
        <v>102</v>
      </c>
      <c r="C53" s="115" t="s">
        <v>16</v>
      </c>
      <c r="D53" s="629">
        <f>D47</f>
        <v>101</v>
      </c>
      <c r="E53" s="630"/>
      <c r="F53" s="203">
        <f t="shared" si="0"/>
        <v>0</v>
      </c>
    </row>
    <row r="54" spans="1:6" x14ac:dyDescent="0.2">
      <c r="A54" s="151"/>
      <c r="B54" s="233"/>
      <c r="C54" s="115"/>
      <c r="D54" s="204"/>
      <c r="E54" s="204"/>
      <c r="F54" s="203">
        <f t="shared" si="0"/>
        <v>0</v>
      </c>
    </row>
    <row r="55" spans="1:6" ht="38.25" x14ac:dyDescent="0.2">
      <c r="A55" s="151" t="s">
        <v>180</v>
      </c>
      <c r="B55" s="127" t="s">
        <v>44</v>
      </c>
      <c r="C55" s="115" t="s">
        <v>17</v>
      </c>
      <c r="D55" s="629">
        <v>1</v>
      </c>
      <c r="E55" s="630"/>
      <c r="F55" s="203">
        <f t="shared" si="0"/>
        <v>0</v>
      </c>
    </row>
    <row r="56" spans="1:6" x14ac:dyDescent="0.2">
      <c r="A56" s="231"/>
      <c r="B56" s="127"/>
      <c r="C56" s="115"/>
      <c r="D56" s="204"/>
      <c r="E56" s="204"/>
      <c r="F56" s="203">
        <f t="shared" si="0"/>
        <v>0</v>
      </c>
    </row>
    <row r="57" spans="1:6" ht="38.25" x14ac:dyDescent="0.2">
      <c r="A57" s="151" t="s">
        <v>181</v>
      </c>
      <c r="B57" s="129" t="s">
        <v>332</v>
      </c>
      <c r="C57" s="115" t="s">
        <v>17</v>
      </c>
      <c r="D57" s="629">
        <v>1</v>
      </c>
      <c r="E57" s="630"/>
      <c r="F57" s="203">
        <f t="shared" si="0"/>
        <v>0</v>
      </c>
    </row>
    <row r="58" spans="1:6" x14ac:dyDescent="0.2">
      <c r="A58" s="151"/>
      <c r="B58" s="129"/>
      <c r="C58" s="115"/>
      <c r="D58" s="204"/>
      <c r="E58" s="204"/>
      <c r="F58" s="203">
        <f t="shared" si="0"/>
        <v>0</v>
      </c>
    </row>
    <row r="59" spans="1:6" x14ac:dyDescent="0.2">
      <c r="A59" s="151" t="s">
        <v>182</v>
      </c>
      <c r="B59" s="131" t="s">
        <v>45</v>
      </c>
      <c r="C59" s="120" t="s">
        <v>3</v>
      </c>
      <c r="D59" s="203">
        <v>2</v>
      </c>
      <c r="E59" s="41"/>
      <c r="F59" s="203">
        <f t="shared" si="0"/>
        <v>0</v>
      </c>
    </row>
    <row r="60" spans="1:6" x14ac:dyDescent="0.2">
      <c r="A60" s="113"/>
      <c r="B60" s="131"/>
      <c r="C60" s="120"/>
      <c r="D60" s="203"/>
      <c r="E60" s="203"/>
      <c r="F60" s="203">
        <f t="shared" si="0"/>
        <v>0</v>
      </c>
    </row>
    <row r="61" spans="1:6" x14ac:dyDescent="0.2">
      <c r="A61" s="151" t="s">
        <v>183</v>
      </c>
      <c r="B61" s="131" t="s">
        <v>46</v>
      </c>
      <c r="C61" s="120" t="s">
        <v>3</v>
      </c>
      <c r="D61" s="203">
        <v>1</v>
      </c>
      <c r="E61" s="41"/>
      <c r="F61" s="203">
        <f t="shared" si="0"/>
        <v>0</v>
      </c>
    </row>
    <row r="62" spans="1:6" x14ac:dyDescent="0.2">
      <c r="A62" s="151"/>
      <c r="B62" s="131"/>
      <c r="C62" s="120"/>
      <c r="D62" s="203"/>
      <c r="E62" s="203"/>
      <c r="F62" s="203">
        <f t="shared" si="0"/>
        <v>0</v>
      </c>
    </row>
    <row r="63" spans="1:6" ht="63.75" x14ac:dyDescent="0.2">
      <c r="A63" s="151" t="s">
        <v>184</v>
      </c>
      <c r="B63" s="133" t="s">
        <v>115</v>
      </c>
      <c r="C63" s="120" t="s">
        <v>17</v>
      </c>
      <c r="D63" s="203">
        <v>1</v>
      </c>
      <c r="E63" s="41"/>
      <c r="F63" s="203">
        <f t="shared" si="0"/>
        <v>0</v>
      </c>
    </row>
    <row r="64" spans="1:6" x14ac:dyDescent="0.2">
      <c r="A64" s="151"/>
      <c r="B64" s="133"/>
      <c r="C64" s="120"/>
      <c r="D64" s="203"/>
      <c r="E64" s="203"/>
      <c r="F64" s="203">
        <f t="shared" si="0"/>
        <v>0</v>
      </c>
    </row>
    <row r="65" spans="1:7" ht="51" x14ac:dyDescent="0.2">
      <c r="A65" s="151" t="s">
        <v>185</v>
      </c>
      <c r="B65" s="234" t="s">
        <v>255</v>
      </c>
      <c r="C65" s="120" t="s">
        <v>17</v>
      </c>
      <c r="D65" s="203">
        <v>1</v>
      </c>
      <c r="E65" s="41"/>
      <c r="F65" s="203">
        <f t="shared" si="0"/>
        <v>0</v>
      </c>
    </row>
    <row r="66" spans="1:7" ht="13.5" thickBot="1" x14ac:dyDescent="0.25">
      <c r="A66" s="113"/>
      <c r="B66" s="110"/>
      <c r="C66" s="135"/>
      <c r="D66" s="235"/>
      <c r="E66" s="235"/>
      <c r="F66" s="203">
        <f t="shared" si="0"/>
        <v>0</v>
      </c>
    </row>
    <row r="67" spans="1:7" ht="14.25" thickTop="1" thickBot="1" x14ac:dyDescent="0.25">
      <c r="A67" s="137"/>
      <c r="B67" s="138" t="s">
        <v>86</v>
      </c>
      <c r="C67" s="139"/>
      <c r="D67" s="236"/>
      <c r="E67" s="237" t="s">
        <v>15</v>
      </c>
      <c r="F67" s="238">
        <f>SUM(F43:F66)</f>
        <v>0</v>
      </c>
    </row>
    <row r="68" spans="1:7" ht="13.5" thickTop="1" x14ac:dyDescent="0.2">
      <c r="A68" s="113"/>
      <c r="B68" s="110"/>
      <c r="C68" s="135"/>
      <c r="D68" s="235"/>
      <c r="E68" s="235"/>
      <c r="F68" s="203">
        <f t="shared" si="0"/>
        <v>0</v>
      </c>
    </row>
    <row r="69" spans="1:7" x14ac:dyDescent="0.2">
      <c r="A69" s="231"/>
      <c r="B69" s="110"/>
      <c r="C69" s="135"/>
      <c r="D69" s="235"/>
      <c r="E69" s="235"/>
      <c r="F69" s="203">
        <f t="shared" si="0"/>
        <v>0</v>
      </c>
    </row>
    <row r="70" spans="1:7" s="146" customFormat="1" ht="15.75" x14ac:dyDescent="0.25">
      <c r="A70" s="142" t="s">
        <v>84</v>
      </c>
      <c r="B70" s="143"/>
      <c r="C70" s="144"/>
      <c r="D70" s="239"/>
      <c r="E70" s="239"/>
      <c r="F70" s="203">
        <f t="shared" si="0"/>
        <v>0</v>
      </c>
    </row>
    <row r="71" spans="1:7" s="146" customFormat="1" ht="15.75" x14ac:dyDescent="0.25">
      <c r="A71" s="178"/>
      <c r="B71" s="143"/>
      <c r="C71" s="144"/>
      <c r="D71" s="239"/>
      <c r="E71" s="239"/>
      <c r="F71" s="203">
        <f t="shared" si="0"/>
        <v>0</v>
      </c>
    </row>
    <row r="72" spans="1:7" s="146" customFormat="1" ht="15.75" x14ac:dyDescent="0.25">
      <c r="A72" s="240" t="s">
        <v>43</v>
      </c>
      <c r="B72" s="241"/>
      <c r="C72" s="144"/>
      <c r="D72" s="239"/>
      <c r="E72" s="239"/>
      <c r="F72" s="203">
        <f t="shared" si="0"/>
        <v>0</v>
      </c>
    </row>
    <row r="73" spans="1:7" s="146" customFormat="1" ht="15.75" x14ac:dyDescent="0.25">
      <c r="A73" s="240"/>
      <c r="B73" s="241"/>
      <c r="C73" s="144"/>
      <c r="D73" s="239"/>
      <c r="E73" s="239"/>
      <c r="F73" s="203">
        <f t="shared" si="0"/>
        <v>0</v>
      </c>
    </row>
    <row r="74" spans="1:7" ht="25.5" x14ac:dyDescent="0.2">
      <c r="A74" s="151" t="s">
        <v>186</v>
      </c>
      <c r="B74" s="118" t="s">
        <v>130</v>
      </c>
      <c r="C74" s="115" t="s">
        <v>16</v>
      </c>
      <c r="D74" s="629">
        <v>101</v>
      </c>
      <c r="E74" s="630"/>
      <c r="F74" s="203">
        <f t="shared" si="0"/>
        <v>0</v>
      </c>
    </row>
    <row r="75" spans="1:7" x14ac:dyDescent="0.2">
      <c r="A75" s="151"/>
      <c r="B75" s="118"/>
      <c r="C75" s="115"/>
      <c r="D75" s="204"/>
      <c r="E75" s="204"/>
      <c r="F75" s="203">
        <f t="shared" si="0"/>
        <v>0</v>
      </c>
    </row>
    <row r="76" spans="1:7" ht="51" x14ac:dyDescent="0.2">
      <c r="A76" s="151" t="s">
        <v>188</v>
      </c>
      <c r="B76" s="118" t="s">
        <v>331</v>
      </c>
      <c r="C76" s="115" t="s">
        <v>17</v>
      </c>
      <c r="D76" s="629">
        <v>4</v>
      </c>
      <c r="E76" s="630"/>
      <c r="F76" s="203">
        <f t="shared" si="0"/>
        <v>0</v>
      </c>
    </row>
    <row r="77" spans="1:7" x14ac:dyDescent="0.2">
      <c r="A77" s="151"/>
      <c r="B77" s="118"/>
      <c r="C77" s="115"/>
      <c r="D77" s="204"/>
      <c r="E77" s="204"/>
      <c r="F77" s="203">
        <f t="shared" si="0"/>
        <v>0</v>
      </c>
    </row>
    <row r="78" spans="1:7" ht="25.5" x14ac:dyDescent="0.2">
      <c r="A78" s="151" t="s">
        <v>189</v>
      </c>
      <c r="B78" s="118" t="s">
        <v>60</v>
      </c>
      <c r="C78" s="115" t="s">
        <v>16</v>
      </c>
      <c r="D78" s="629">
        <v>101</v>
      </c>
      <c r="E78" s="630"/>
      <c r="F78" s="203">
        <f t="shared" si="0"/>
        <v>0</v>
      </c>
      <c r="G78" s="152"/>
    </row>
    <row r="79" spans="1:7" x14ac:dyDescent="0.2">
      <c r="A79" s="151"/>
      <c r="B79" s="118"/>
      <c r="C79" s="115"/>
      <c r="D79" s="204"/>
      <c r="E79" s="204"/>
      <c r="F79" s="203">
        <f t="shared" si="0"/>
        <v>0</v>
      </c>
      <c r="G79" s="152"/>
    </row>
    <row r="80" spans="1:7" ht="38.25" x14ac:dyDescent="0.2">
      <c r="A80" s="151" t="s">
        <v>190</v>
      </c>
      <c r="B80" s="118" t="s">
        <v>0</v>
      </c>
      <c r="C80" s="115" t="s">
        <v>17</v>
      </c>
      <c r="D80" s="629">
        <v>12</v>
      </c>
      <c r="E80" s="630"/>
      <c r="F80" s="203">
        <f t="shared" si="0"/>
        <v>0</v>
      </c>
    </row>
    <row r="81" spans="1:6" x14ac:dyDescent="0.2">
      <c r="A81" s="151"/>
      <c r="B81" s="118"/>
      <c r="C81" s="242"/>
      <c r="D81" s="243"/>
      <c r="E81" s="243"/>
      <c r="F81" s="203">
        <f t="shared" si="0"/>
        <v>0</v>
      </c>
    </row>
    <row r="82" spans="1:6" ht="76.5" x14ac:dyDescent="0.2">
      <c r="A82" s="151" t="s">
        <v>191</v>
      </c>
      <c r="B82" s="244" t="s">
        <v>333</v>
      </c>
      <c r="C82" s="115" t="s">
        <v>28</v>
      </c>
      <c r="D82" s="629">
        <v>353</v>
      </c>
      <c r="E82" s="630"/>
      <c r="F82" s="203">
        <f t="shared" si="0"/>
        <v>0</v>
      </c>
    </row>
    <row r="83" spans="1:6" x14ac:dyDescent="0.2">
      <c r="A83" s="151"/>
      <c r="B83" s="244"/>
      <c r="C83" s="115"/>
      <c r="D83" s="204"/>
      <c r="E83" s="204"/>
      <c r="F83" s="203">
        <f t="shared" si="0"/>
        <v>0</v>
      </c>
    </row>
    <row r="84" spans="1:6" ht="51" x14ac:dyDescent="0.2">
      <c r="A84" s="151" t="s">
        <v>192</v>
      </c>
      <c r="B84" s="118" t="s">
        <v>78</v>
      </c>
      <c r="C84" s="115" t="s">
        <v>14</v>
      </c>
      <c r="D84" s="629">
        <f>101*1.65-D82*0.1</f>
        <v>131.34999999999997</v>
      </c>
      <c r="E84" s="630"/>
      <c r="F84" s="203">
        <f t="shared" si="0"/>
        <v>0</v>
      </c>
    </row>
    <row r="85" spans="1:6" x14ac:dyDescent="0.2">
      <c r="A85" s="151"/>
      <c r="B85" s="118"/>
      <c r="C85" s="115"/>
      <c r="D85" s="204"/>
      <c r="E85" s="204"/>
      <c r="F85" s="203">
        <f t="shared" si="0"/>
        <v>0</v>
      </c>
    </row>
    <row r="86" spans="1:6" ht="38.25" x14ac:dyDescent="0.2">
      <c r="A86" s="151" t="s">
        <v>193</v>
      </c>
      <c r="B86" s="118" t="s">
        <v>41</v>
      </c>
      <c r="C86" s="115" t="s">
        <v>14</v>
      </c>
      <c r="D86" s="629">
        <v>6</v>
      </c>
      <c r="E86" s="630"/>
      <c r="F86" s="203">
        <f t="shared" si="0"/>
        <v>0</v>
      </c>
    </row>
    <row r="87" spans="1:6" x14ac:dyDescent="0.2">
      <c r="A87" s="151"/>
      <c r="B87" s="118"/>
      <c r="C87" s="115"/>
      <c r="D87" s="204"/>
      <c r="E87" s="204"/>
      <c r="F87" s="203">
        <f t="shared" si="0"/>
        <v>0</v>
      </c>
    </row>
    <row r="88" spans="1:6" ht="51" x14ac:dyDescent="0.2">
      <c r="A88" s="151" t="s">
        <v>194</v>
      </c>
      <c r="B88" s="118" t="s">
        <v>87</v>
      </c>
      <c r="C88" s="115" t="s">
        <v>14</v>
      </c>
      <c r="D88" s="629">
        <f>D86+D84</f>
        <v>137.34999999999997</v>
      </c>
      <c r="E88" s="630"/>
      <c r="F88" s="203">
        <f t="shared" si="0"/>
        <v>0</v>
      </c>
    </row>
    <row r="89" spans="1:6" x14ac:dyDescent="0.2">
      <c r="A89" s="151"/>
      <c r="B89" s="118"/>
      <c r="C89" s="115"/>
      <c r="D89" s="204"/>
      <c r="E89" s="204"/>
      <c r="F89" s="203">
        <f t="shared" si="0"/>
        <v>0</v>
      </c>
    </row>
    <row r="90" spans="1:6" ht="51" x14ac:dyDescent="0.2">
      <c r="A90" s="151" t="s">
        <v>195</v>
      </c>
      <c r="B90" s="118" t="s">
        <v>54</v>
      </c>
      <c r="C90" s="115" t="s">
        <v>14</v>
      </c>
      <c r="D90" s="629">
        <f>D88</f>
        <v>137.34999999999997</v>
      </c>
      <c r="E90" s="630"/>
      <c r="F90" s="203">
        <f t="shared" si="0"/>
        <v>0</v>
      </c>
    </row>
    <row r="91" spans="1:6" x14ac:dyDescent="0.2">
      <c r="A91" s="151"/>
      <c r="B91" s="118"/>
      <c r="C91" s="115"/>
      <c r="D91" s="204"/>
      <c r="E91" s="204"/>
      <c r="F91" s="203">
        <f t="shared" si="0"/>
        <v>0</v>
      </c>
    </row>
    <row r="92" spans="1:6" ht="25.5" x14ac:dyDescent="0.2">
      <c r="A92" s="151" t="s">
        <v>196</v>
      </c>
      <c r="B92" s="118" t="s">
        <v>1</v>
      </c>
      <c r="C92" s="115" t="s">
        <v>28</v>
      </c>
      <c r="D92" s="629">
        <f>101*0.6</f>
        <v>60.599999999999994</v>
      </c>
      <c r="E92" s="630"/>
      <c r="F92" s="203">
        <f t="shared" si="0"/>
        <v>0</v>
      </c>
    </row>
    <row r="93" spans="1:6" x14ac:dyDescent="0.2">
      <c r="A93" s="151"/>
      <c r="B93" s="118"/>
      <c r="C93" s="115"/>
      <c r="D93" s="204"/>
      <c r="E93" s="204"/>
      <c r="F93" s="203">
        <f t="shared" si="0"/>
        <v>0</v>
      </c>
    </row>
    <row r="94" spans="1:6" ht="63.75" x14ac:dyDescent="0.2">
      <c r="A94" s="153" t="s">
        <v>197</v>
      </c>
      <c r="B94" s="186" t="s">
        <v>27</v>
      </c>
      <c r="C94" s="155" t="s">
        <v>14</v>
      </c>
      <c r="D94" s="631">
        <f>D92*0.1</f>
        <v>6.06</v>
      </c>
      <c r="E94" s="632"/>
      <c r="F94" s="245">
        <f t="shared" si="0"/>
        <v>0</v>
      </c>
    </row>
    <row r="95" spans="1:6" x14ac:dyDescent="0.2">
      <c r="A95" s="151"/>
      <c r="B95" s="161"/>
      <c r="C95" s="115"/>
      <c r="D95" s="204"/>
      <c r="E95" s="204"/>
      <c r="F95" s="203">
        <f t="shared" si="0"/>
        <v>0</v>
      </c>
    </row>
    <row r="96" spans="1:6" ht="89.25" x14ac:dyDescent="0.2">
      <c r="A96" s="151" t="s">
        <v>198</v>
      </c>
      <c r="B96" s="118" t="s">
        <v>24</v>
      </c>
      <c r="C96" s="115" t="s">
        <v>14</v>
      </c>
      <c r="D96" s="629">
        <f>101*0.3</f>
        <v>30.299999999999997</v>
      </c>
      <c r="E96" s="630"/>
      <c r="F96" s="203">
        <f t="shared" si="0"/>
        <v>0</v>
      </c>
    </row>
    <row r="97" spans="1:6" x14ac:dyDescent="0.2">
      <c r="A97" s="151"/>
      <c r="B97" s="118"/>
      <c r="C97" s="115"/>
      <c r="D97" s="204"/>
      <c r="E97" s="204"/>
      <c r="F97" s="203">
        <f t="shared" si="0"/>
        <v>0</v>
      </c>
    </row>
    <row r="98" spans="1:6" ht="51" x14ac:dyDescent="0.2">
      <c r="A98" s="151" t="s">
        <v>199</v>
      </c>
      <c r="B98" s="161" t="s">
        <v>151</v>
      </c>
      <c r="C98" s="115" t="s">
        <v>14</v>
      </c>
      <c r="D98" s="629">
        <f>101*0.32</f>
        <v>32.32</v>
      </c>
      <c r="E98" s="630"/>
      <c r="F98" s="203">
        <f t="shared" si="0"/>
        <v>0</v>
      </c>
    </row>
    <row r="99" spans="1:6" x14ac:dyDescent="0.2">
      <c r="A99" s="151"/>
      <c r="B99" s="118"/>
      <c r="C99" s="115"/>
      <c r="D99" s="204"/>
      <c r="E99" s="204"/>
      <c r="F99" s="203">
        <f t="shared" si="0"/>
        <v>0</v>
      </c>
    </row>
    <row r="100" spans="1:6" ht="76.5" x14ac:dyDescent="0.2">
      <c r="A100" s="151" t="s">
        <v>200</v>
      </c>
      <c r="B100" s="161" t="s">
        <v>95</v>
      </c>
      <c r="C100" s="115" t="s">
        <v>14</v>
      </c>
      <c r="D100" s="629">
        <f>101*0.5</f>
        <v>50.5</v>
      </c>
      <c r="E100" s="630"/>
      <c r="F100" s="203">
        <f t="shared" si="0"/>
        <v>0</v>
      </c>
    </row>
    <row r="101" spans="1:6" x14ac:dyDescent="0.2">
      <c r="A101" s="151"/>
      <c r="B101" s="161"/>
      <c r="C101" s="115"/>
      <c r="D101" s="204"/>
      <c r="E101" s="204"/>
      <c r="F101" s="203">
        <f t="shared" si="0"/>
        <v>0</v>
      </c>
    </row>
    <row r="102" spans="1:6" ht="76.5" x14ac:dyDescent="0.2">
      <c r="A102" s="151" t="s">
        <v>201</v>
      </c>
      <c r="B102" s="114" t="s">
        <v>88</v>
      </c>
      <c r="C102" s="115" t="s">
        <v>14</v>
      </c>
      <c r="D102" s="629">
        <f>D88</f>
        <v>137.34999999999997</v>
      </c>
      <c r="E102" s="630"/>
      <c r="F102" s="203">
        <f t="shared" si="0"/>
        <v>0</v>
      </c>
    </row>
    <row r="103" spans="1:6" x14ac:dyDescent="0.2">
      <c r="A103" s="151"/>
      <c r="B103" s="114"/>
      <c r="C103" s="115"/>
      <c r="D103" s="204"/>
      <c r="E103" s="204"/>
      <c r="F103" s="203">
        <f t="shared" si="0"/>
        <v>0</v>
      </c>
    </row>
    <row r="104" spans="1:6" ht="63.75" x14ac:dyDescent="0.2">
      <c r="A104" s="151" t="s">
        <v>202</v>
      </c>
      <c r="B104" s="118" t="s">
        <v>152</v>
      </c>
      <c r="C104" s="115" t="s">
        <v>14</v>
      </c>
      <c r="D104" s="629">
        <f>101*3.5*0.2</f>
        <v>70.7</v>
      </c>
      <c r="E104" s="630"/>
      <c r="F104" s="203">
        <f t="shared" si="0"/>
        <v>0</v>
      </c>
    </row>
    <row r="105" spans="1:6" x14ac:dyDescent="0.2">
      <c r="A105" s="124"/>
      <c r="B105" s="118"/>
      <c r="C105" s="115"/>
      <c r="D105" s="204"/>
      <c r="E105" s="204"/>
      <c r="F105" s="203">
        <f t="shared" si="0"/>
        <v>0</v>
      </c>
    </row>
    <row r="106" spans="1:6" ht="25.5" x14ac:dyDescent="0.2">
      <c r="A106" s="151" t="s">
        <v>203</v>
      </c>
      <c r="B106" s="118" t="s">
        <v>96</v>
      </c>
      <c r="C106" s="115" t="s">
        <v>16</v>
      </c>
      <c r="D106" s="629">
        <v>101</v>
      </c>
      <c r="E106" s="630"/>
      <c r="F106" s="203">
        <f t="shared" ref="F106:F163" si="1">D106*E106</f>
        <v>0</v>
      </c>
    </row>
    <row r="107" spans="1:6" x14ac:dyDescent="0.2">
      <c r="A107" s="151"/>
      <c r="B107" s="118"/>
      <c r="C107" s="115"/>
      <c r="D107" s="204"/>
      <c r="E107" s="204"/>
      <c r="F107" s="203">
        <f t="shared" si="1"/>
        <v>0</v>
      </c>
    </row>
    <row r="108" spans="1:6" ht="51" x14ac:dyDescent="0.2">
      <c r="A108" s="151" t="s">
        <v>204</v>
      </c>
      <c r="B108" s="114" t="s">
        <v>97</v>
      </c>
      <c r="C108" s="115" t="s">
        <v>28</v>
      </c>
      <c r="D108" s="629">
        <f>101*3.5</f>
        <v>353.5</v>
      </c>
      <c r="E108" s="630"/>
      <c r="F108" s="203">
        <f t="shared" si="1"/>
        <v>0</v>
      </c>
    </row>
    <row r="109" spans="1:6" x14ac:dyDescent="0.2">
      <c r="A109" s="151"/>
      <c r="B109" s="114"/>
      <c r="C109" s="115"/>
      <c r="D109" s="204"/>
      <c r="E109" s="204"/>
      <c r="F109" s="203">
        <f t="shared" si="1"/>
        <v>0</v>
      </c>
    </row>
    <row r="110" spans="1:6" ht="63.75" x14ac:dyDescent="0.2">
      <c r="A110" s="151" t="s">
        <v>205</v>
      </c>
      <c r="B110" s="118" t="s">
        <v>98</v>
      </c>
      <c r="C110" s="115" t="s">
        <v>28</v>
      </c>
      <c r="D110" s="629">
        <f>D108</f>
        <v>353.5</v>
      </c>
      <c r="E110" s="630"/>
      <c r="F110" s="203">
        <f t="shared" si="1"/>
        <v>0</v>
      </c>
    </row>
    <row r="111" spans="1:6" x14ac:dyDescent="0.2">
      <c r="A111" s="151"/>
      <c r="B111" s="118"/>
      <c r="C111" s="115"/>
      <c r="D111" s="204"/>
      <c r="E111" s="204"/>
      <c r="F111" s="203">
        <f t="shared" si="1"/>
        <v>0</v>
      </c>
    </row>
    <row r="112" spans="1:6" ht="63.75" x14ac:dyDescent="0.2">
      <c r="A112" s="151" t="s">
        <v>206</v>
      </c>
      <c r="B112" s="118" t="s">
        <v>99</v>
      </c>
      <c r="C112" s="115" t="s">
        <v>28</v>
      </c>
      <c r="D112" s="629">
        <f>D110</f>
        <v>353.5</v>
      </c>
      <c r="E112" s="630"/>
      <c r="F112" s="203">
        <f t="shared" si="1"/>
        <v>0</v>
      </c>
    </row>
    <row r="113" spans="1:6" x14ac:dyDescent="0.2">
      <c r="A113" s="151"/>
      <c r="B113" s="118"/>
      <c r="C113" s="115"/>
      <c r="D113" s="204"/>
      <c r="E113" s="204"/>
      <c r="F113" s="203">
        <f t="shared" si="1"/>
        <v>0</v>
      </c>
    </row>
    <row r="114" spans="1:6" ht="25.5" x14ac:dyDescent="0.2">
      <c r="A114" s="153" t="s">
        <v>207</v>
      </c>
      <c r="B114" s="154" t="s">
        <v>2</v>
      </c>
      <c r="C114" s="155" t="s">
        <v>3</v>
      </c>
      <c r="D114" s="631">
        <v>1</v>
      </c>
      <c r="E114" s="632"/>
      <c r="F114" s="245">
        <f t="shared" si="1"/>
        <v>0</v>
      </c>
    </row>
    <row r="115" spans="1:6" x14ac:dyDescent="0.2">
      <c r="A115" s="151"/>
      <c r="B115" s="118"/>
      <c r="C115" s="115"/>
      <c r="D115" s="204"/>
      <c r="E115" s="204"/>
      <c r="F115" s="203">
        <f t="shared" si="1"/>
        <v>0</v>
      </c>
    </row>
    <row r="116" spans="1:6" ht="63.75" x14ac:dyDescent="0.2">
      <c r="A116" s="151" t="s">
        <v>208</v>
      </c>
      <c r="B116" s="246" t="s">
        <v>55</v>
      </c>
      <c r="C116" s="115" t="s">
        <v>17</v>
      </c>
      <c r="D116" s="629">
        <v>3</v>
      </c>
      <c r="E116" s="630"/>
      <c r="F116" s="203">
        <f t="shared" si="1"/>
        <v>0</v>
      </c>
    </row>
    <row r="117" spans="1:6" x14ac:dyDescent="0.2">
      <c r="A117" s="151"/>
      <c r="B117" s="246"/>
      <c r="C117" s="115"/>
      <c r="D117" s="204"/>
      <c r="E117" s="204"/>
      <c r="F117" s="203">
        <f t="shared" si="1"/>
        <v>0</v>
      </c>
    </row>
    <row r="118" spans="1:6" s="248" customFormat="1" ht="38.25" x14ac:dyDescent="0.2">
      <c r="A118" s="151" t="s">
        <v>209</v>
      </c>
      <c r="B118" s="247" t="s">
        <v>47</v>
      </c>
      <c r="C118" s="115" t="s">
        <v>17</v>
      </c>
      <c r="D118" s="629">
        <v>3</v>
      </c>
      <c r="E118" s="630"/>
      <c r="F118" s="203">
        <f t="shared" si="1"/>
        <v>0</v>
      </c>
    </row>
    <row r="119" spans="1:6" s="248" customFormat="1" x14ac:dyDescent="0.2">
      <c r="A119" s="151"/>
      <c r="B119" s="247"/>
      <c r="C119" s="190"/>
      <c r="D119" s="249"/>
      <c r="E119" s="249"/>
      <c r="F119" s="203">
        <f t="shared" si="1"/>
        <v>0</v>
      </c>
    </row>
    <row r="120" spans="1:6" ht="51" x14ac:dyDescent="0.2">
      <c r="A120" s="151" t="s">
        <v>210</v>
      </c>
      <c r="B120" s="118" t="s">
        <v>22</v>
      </c>
      <c r="C120" s="115" t="s">
        <v>17</v>
      </c>
      <c r="D120" s="629">
        <v>3</v>
      </c>
      <c r="E120" s="630"/>
      <c r="F120" s="203">
        <f t="shared" si="1"/>
        <v>0</v>
      </c>
    </row>
    <row r="121" spans="1:6" x14ac:dyDescent="0.2">
      <c r="A121" s="151"/>
      <c r="B121" s="118"/>
      <c r="C121" s="115"/>
      <c r="D121" s="204"/>
      <c r="E121" s="204"/>
      <c r="F121" s="203">
        <f t="shared" si="1"/>
        <v>0</v>
      </c>
    </row>
    <row r="122" spans="1:6" ht="51" x14ac:dyDescent="0.2">
      <c r="A122" s="151" t="s">
        <v>211</v>
      </c>
      <c r="B122" s="114" t="s">
        <v>4</v>
      </c>
      <c r="C122" s="115" t="s">
        <v>17</v>
      </c>
      <c r="D122" s="629">
        <v>3</v>
      </c>
      <c r="E122" s="630"/>
      <c r="F122" s="203">
        <f t="shared" si="1"/>
        <v>0</v>
      </c>
    </row>
    <row r="123" spans="1:6" x14ac:dyDescent="0.2">
      <c r="A123" s="124"/>
      <c r="B123" s="114"/>
      <c r="C123" s="115"/>
      <c r="D123" s="204"/>
      <c r="E123" s="204"/>
      <c r="F123" s="203">
        <f t="shared" si="1"/>
        <v>0</v>
      </c>
    </row>
    <row r="124" spans="1:6" x14ac:dyDescent="0.2">
      <c r="A124" s="160" t="s">
        <v>39</v>
      </c>
      <c r="B124" s="118"/>
      <c r="C124" s="115"/>
      <c r="D124" s="204"/>
      <c r="E124" s="204"/>
      <c r="F124" s="203">
        <f t="shared" si="1"/>
        <v>0</v>
      </c>
    </row>
    <row r="125" spans="1:6" x14ac:dyDescent="0.2">
      <c r="A125" s="160"/>
      <c r="B125" s="118"/>
      <c r="C125" s="115"/>
      <c r="D125" s="204"/>
      <c r="E125" s="204"/>
      <c r="F125" s="203">
        <f t="shared" si="1"/>
        <v>0</v>
      </c>
    </row>
    <row r="126" spans="1:6" ht="76.5" x14ac:dyDescent="0.2">
      <c r="A126" s="151" t="s">
        <v>212</v>
      </c>
      <c r="B126" s="156" t="s">
        <v>103</v>
      </c>
      <c r="C126" s="115" t="s">
        <v>17</v>
      </c>
      <c r="D126" s="629">
        <v>5</v>
      </c>
      <c r="E126" s="630"/>
      <c r="F126" s="203">
        <f t="shared" si="1"/>
        <v>0</v>
      </c>
    </row>
    <row r="127" spans="1:6" x14ac:dyDescent="0.2">
      <c r="A127" s="124"/>
      <c r="B127" s="156"/>
      <c r="C127" s="115"/>
      <c r="D127" s="204"/>
      <c r="E127" s="204"/>
      <c r="F127" s="203">
        <f t="shared" si="1"/>
        <v>0</v>
      </c>
    </row>
    <row r="128" spans="1:6" ht="51" x14ac:dyDescent="0.2">
      <c r="A128" s="151" t="s">
        <v>213</v>
      </c>
      <c r="B128" s="156" t="s">
        <v>104</v>
      </c>
      <c r="C128" s="115" t="s">
        <v>17</v>
      </c>
      <c r="D128" s="629">
        <v>1</v>
      </c>
      <c r="E128" s="630"/>
      <c r="F128" s="203">
        <f t="shared" si="1"/>
        <v>0</v>
      </c>
    </row>
    <row r="129" spans="1:6" x14ac:dyDescent="0.2">
      <c r="A129" s="151"/>
      <c r="B129" s="156"/>
      <c r="C129" s="115"/>
      <c r="D129" s="204"/>
      <c r="E129" s="204"/>
      <c r="F129" s="203">
        <f t="shared" si="1"/>
        <v>0</v>
      </c>
    </row>
    <row r="130" spans="1:6" ht="51" x14ac:dyDescent="0.2">
      <c r="A130" s="151" t="s">
        <v>214</v>
      </c>
      <c r="B130" s="156" t="s">
        <v>105</v>
      </c>
      <c r="C130" s="115" t="s">
        <v>17</v>
      </c>
      <c r="D130" s="629">
        <v>2</v>
      </c>
      <c r="E130" s="630"/>
      <c r="F130" s="203">
        <f t="shared" si="1"/>
        <v>0</v>
      </c>
    </row>
    <row r="131" spans="1:6" x14ac:dyDescent="0.2">
      <c r="A131" s="151"/>
      <c r="B131" s="156"/>
      <c r="C131" s="115"/>
      <c r="D131" s="204"/>
      <c r="E131" s="204"/>
      <c r="F131" s="203">
        <f t="shared" si="1"/>
        <v>0</v>
      </c>
    </row>
    <row r="132" spans="1:6" ht="63.75" x14ac:dyDescent="0.2">
      <c r="A132" s="151" t="s">
        <v>215</v>
      </c>
      <c r="B132" s="118" t="s">
        <v>66</v>
      </c>
      <c r="C132" s="115" t="s">
        <v>16</v>
      </c>
      <c r="D132" s="629">
        <v>101</v>
      </c>
      <c r="E132" s="630"/>
      <c r="F132" s="203">
        <f t="shared" si="1"/>
        <v>0</v>
      </c>
    </row>
    <row r="133" spans="1:6" x14ac:dyDescent="0.2">
      <c r="A133" s="124"/>
      <c r="B133" s="118"/>
      <c r="C133" s="115"/>
      <c r="D133" s="204"/>
      <c r="E133" s="204"/>
      <c r="F133" s="203">
        <f t="shared" si="1"/>
        <v>0</v>
      </c>
    </row>
    <row r="134" spans="1:6" x14ac:dyDescent="0.2">
      <c r="A134" s="160"/>
      <c r="B134" s="160" t="s">
        <v>62</v>
      </c>
      <c r="C134" s="115"/>
      <c r="D134" s="204"/>
      <c r="E134" s="204"/>
      <c r="F134" s="203">
        <f t="shared" si="1"/>
        <v>0</v>
      </c>
    </row>
    <row r="135" spans="1:6" x14ac:dyDescent="0.2">
      <c r="A135" s="160"/>
      <c r="B135" s="156"/>
      <c r="C135" s="115"/>
      <c r="D135" s="204"/>
      <c r="E135" s="204"/>
      <c r="F135" s="203">
        <f t="shared" si="1"/>
        <v>0</v>
      </c>
    </row>
    <row r="136" spans="1:6" ht="51" x14ac:dyDescent="0.2">
      <c r="A136" s="151" t="s">
        <v>256</v>
      </c>
      <c r="B136" s="118" t="s">
        <v>106</v>
      </c>
      <c r="C136" s="115" t="s">
        <v>16</v>
      </c>
      <c r="D136" s="629">
        <v>1</v>
      </c>
      <c r="E136" s="630"/>
      <c r="F136" s="203">
        <f t="shared" si="1"/>
        <v>0</v>
      </c>
    </row>
    <row r="137" spans="1:6" x14ac:dyDescent="0.2">
      <c r="A137" s="151"/>
      <c r="B137" s="118"/>
      <c r="C137" s="115"/>
      <c r="D137" s="204"/>
      <c r="E137" s="204"/>
      <c r="F137" s="203">
        <f t="shared" si="1"/>
        <v>0</v>
      </c>
    </row>
    <row r="138" spans="1:6" ht="51" x14ac:dyDescent="0.2">
      <c r="A138" s="151" t="s">
        <v>257</v>
      </c>
      <c r="B138" s="114" t="s">
        <v>61</v>
      </c>
      <c r="C138" s="165"/>
      <c r="D138" s="166">
        <v>0.1</v>
      </c>
      <c r="E138" s="166"/>
      <c r="F138" s="117">
        <f>SUM(F74:F136)*D138</f>
        <v>0</v>
      </c>
    </row>
    <row r="139" spans="1:6" ht="13.5" thickBot="1" x14ac:dyDescent="0.25">
      <c r="A139" s="124"/>
      <c r="B139" s="114"/>
      <c r="C139" s="115"/>
      <c r="D139" s="204"/>
      <c r="E139" s="204"/>
      <c r="F139" s="203">
        <f t="shared" si="1"/>
        <v>0</v>
      </c>
    </row>
    <row r="140" spans="1:6" ht="14.25" thickTop="1" thickBot="1" x14ac:dyDescent="0.25">
      <c r="A140" s="250"/>
      <c r="B140" s="138" t="s">
        <v>10</v>
      </c>
      <c r="C140" s="139"/>
      <c r="D140" s="236"/>
      <c r="E140" s="237" t="s">
        <v>15</v>
      </c>
      <c r="F140" s="238">
        <f>SUM(F74:F138)</f>
        <v>0</v>
      </c>
    </row>
    <row r="141" spans="1:6" ht="13.5" thickTop="1" x14ac:dyDescent="0.2">
      <c r="A141" s="160"/>
      <c r="B141" s="168"/>
      <c r="C141" s="135"/>
      <c r="D141" s="235"/>
      <c r="E141" s="235"/>
      <c r="F141" s="203">
        <f t="shared" si="1"/>
        <v>0</v>
      </c>
    </row>
    <row r="142" spans="1:6" x14ac:dyDescent="0.2">
      <c r="A142" s="160"/>
      <c r="B142" s="168"/>
      <c r="C142" s="135"/>
      <c r="D142" s="235"/>
      <c r="E142" s="235"/>
      <c r="F142" s="203">
        <f t="shared" si="1"/>
        <v>0</v>
      </c>
    </row>
    <row r="143" spans="1:6" ht="15.75" x14ac:dyDescent="0.25">
      <c r="A143" s="251" t="s">
        <v>82</v>
      </c>
      <c r="B143" s="171"/>
      <c r="C143" s="144"/>
      <c r="D143" s="239"/>
      <c r="E143" s="239"/>
      <c r="F143" s="203">
        <f t="shared" si="1"/>
        <v>0</v>
      </c>
    </row>
    <row r="144" spans="1:6" x14ac:dyDescent="0.2">
      <c r="A144" s="160"/>
      <c r="B144" s="168"/>
      <c r="C144" s="135"/>
      <c r="D144" s="235"/>
      <c r="E144" s="235"/>
      <c r="F144" s="203">
        <f t="shared" si="1"/>
        <v>0</v>
      </c>
    </row>
    <row r="145" spans="1:6" ht="51" x14ac:dyDescent="0.2">
      <c r="A145" s="151" t="s">
        <v>216</v>
      </c>
      <c r="B145" s="118" t="s">
        <v>5</v>
      </c>
      <c r="C145" s="115" t="s">
        <v>17</v>
      </c>
      <c r="D145" s="629">
        <v>1</v>
      </c>
      <c r="E145" s="630"/>
      <c r="F145" s="203">
        <f t="shared" si="1"/>
        <v>0</v>
      </c>
    </row>
    <row r="146" spans="1:6" x14ac:dyDescent="0.2">
      <c r="A146" s="151"/>
      <c r="B146" s="118"/>
      <c r="C146" s="115"/>
      <c r="D146" s="204"/>
      <c r="E146" s="204"/>
      <c r="F146" s="203">
        <f t="shared" si="1"/>
        <v>0</v>
      </c>
    </row>
    <row r="147" spans="1:6" ht="25.5" x14ac:dyDescent="0.2">
      <c r="A147" s="151" t="s">
        <v>217</v>
      </c>
      <c r="B147" s="118" t="s">
        <v>32</v>
      </c>
      <c r="C147" s="115" t="s">
        <v>16</v>
      </c>
      <c r="D147" s="629">
        <v>101</v>
      </c>
      <c r="E147" s="630"/>
      <c r="F147" s="203">
        <f t="shared" si="1"/>
        <v>0</v>
      </c>
    </row>
    <row r="148" spans="1:6" x14ac:dyDescent="0.2">
      <c r="A148" s="151"/>
      <c r="B148" s="118"/>
      <c r="C148" s="115"/>
      <c r="D148" s="204"/>
      <c r="E148" s="204"/>
      <c r="F148" s="203">
        <f t="shared" si="1"/>
        <v>0</v>
      </c>
    </row>
    <row r="149" spans="1:6" ht="25.5" x14ac:dyDescent="0.2">
      <c r="A149" s="151" t="s">
        <v>218</v>
      </c>
      <c r="B149" s="114" t="s">
        <v>33</v>
      </c>
      <c r="C149" s="115" t="s">
        <v>16</v>
      </c>
      <c r="D149" s="629">
        <v>101</v>
      </c>
      <c r="E149" s="630"/>
      <c r="F149" s="203">
        <f t="shared" si="1"/>
        <v>0</v>
      </c>
    </row>
    <row r="150" spans="1:6" x14ac:dyDescent="0.2">
      <c r="A150" s="151"/>
      <c r="B150" s="118"/>
      <c r="C150" s="115"/>
      <c r="D150" s="204"/>
      <c r="E150" s="204"/>
      <c r="F150" s="203">
        <f t="shared" si="1"/>
        <v>0</v>
      </c>
    </row>
    <row r="151" spans="1:6" s="90" customFormat="1" ht="38.25" x14ac:dyDescent="0.2">
      <c r="A151" s="151" t="s">
        <v>219</v>
      </c>
      <c r="B151" s="118" t="s">
        <v>42</v>
      </c>
      <c r="C151" s="115" t="s">
        <v>17</v>
      </c>
      <c r="D151" s="629">
        <v>7</v>
      </c>
      <c r="E151" s="630"/>
      <c r="F151" s="203">
        <f t="shared" si="1"/>
        <v>0</v>
      </c>
    </row>
    <row r="152" spans="1:6" s="90" customFormat="1" x14ac:dyDescent="0.2">
      <c r="A152" s="151"/>
      <c r="B152" s="118"/>
      <c r="C152" s="115"/>
      <c r="D152" s="204"/>
      <c r="E152" s="204"/>
      <c r="F152" s="203">
        <f t="shared" si="1"/>
        <v>0</v>
      </c>
    </row>
    <row r="153" spans="1:6" s="146" customFormat="1" ht="15" x14ac:dyDescent="0.2">
      <c r="A153" s="151" t="s">
        <v>220</v>
      </c>
      <c r="B153" s="118" t="s">
        <v>38</v>
      </c>
      <c r="C153" s="115" t="s">
        <v>16</v>
      </c>
      <c r="D153" s="629">
        <v>101</v>
      </c>
      <c r="E153" s="630"/>
      <c r="F153" s="203">
        <f t="shared" si="1"/>
        <v>0</v>
      </c>
    </row>
    <row r="154" spans="1:6" s="146" customFormat="1" ht="15" x14ac:dyDescent="0.2">
      <c r="A154" s="151"/>
      <c r="B154" s="118"/>
      <c r="C154" s="115"/>
      <c r="D154" s="204"/>
      <c r="E154" s="204"/>
      <c r="F154" s="203">
        <f t="shared" si="1"/>
        <v>0</v>
      </c>
    </row>
    <row r="155" spans="1:6" ht="76.5" x14ac:dyDescent="0.2">
      <c r="A155" s="151" t="s">
        <v>221</v>
      </c>
      <c r="B155" s="114" t="s">
        <v>68</v>
      </c>
      <c r="C155" s="115" t="s">
        <v>17</v>
      </c>
      <c r="D155" s="629">
        <v>2</v>
      </c>
      <c r="E155" s="630"/>
      <c r="F155" s="203">
        <f t="shared" si="1"/>
        <v>0</v>
      </c>
    </row>
    <row r="156" spans="1:6" x14ac:dyDescent="0.2">
      <c r="A156" s="124"/>
      <c r="B156" s="114"/>
      <c r="C156" s="115"/>
      <c r="D156" s="204"/>
      <c r="E156" s="204"/>
      <c r="F156" s="203">
        <f t="shared" si="1"/>
        <v>0</v>
      </c>
    </row>
    <row r="157" spans="1:6" x14ac:dyDescent="0.2">
      <c r="A157" s="151" t="s">
        <v>222</v>
      </c>
      <c r="B157" s="114" t="s">
        <v>69</v>
      </c>
      <c r="C157" s="115" t="s">
        <v>17</v>
      </c>
      <c r="D157" s="629">
        <v>3</v>
      </c>
      <c r="E157" s="630"/>
      <c r="F157" s="203">
        <f t="shared" si="1"/>
        <v>0</v>
      </c>
    </row>
    <row r="158" spans="1:6" x14ac:dyDescent="0.2">
      <c r="A158" s="151"/>
      <c r="B158" s="114"/>
      <c r="C158" s="115"/>
      <c r="D158" s="204"/>
      <c r="E158" s="204"/>
      <c r="F158" s="203">
        <f t="shared" si="1"/>
        <v>0</v>
      </c>
    </row>
    <row r="159" spans="1:6" x14ac:dyDescent="0.2">
      <c r="A159" s="151" t="s">
        <v>223</v>
      </c>
      <c r="B159" s="114" t="s">
        <v>36</v>
      </c>
      <c r="C159" s="115" t="s">
        <v>17</v>
      </c>
      <c r="D159" s="629">
        <v>6</v>
      </c>
      <c r="E159" s="630"/>
      <c r="F159" s="203">
        <f t="shared" si="1"/>
        <v>0</v>
      </c>
    </row>
    <row r="160" spans="1:6" x14ac:dyDescent="0.2">
      <c r="A160" s="151"/>
      <c r="B160" s="114"/>
      <c r="C160" s="115"/>
      <c r="D160" s="204"/>
      <c r="E160" s="204"/>
      <c r="F160" s="203">
        <f t="shared" si="1"/>
        <v>0</v>
      </c>
    </row>
    <row r="161" spans="1:6" ht="25.5" x14ac:dyDescent="0.2">
      <c r="A161" s="252" t="s">
        <v>224</v>
      </c>
      <c r="B161" s="114" t="s">
        <v>63</v>
      </c>
      <c r="C161" s="115" t="s">
        <v>17</v>
      </c>
      <c r="D161" s="629">
        <v>1</v>
      </c>
      <c r="E161" s="630"/>
      <c r="F161" s="203">
        <f t="shared" si="1"/>
        <v>0</v>
      </c>
    </row>
    <row r="162" spans="1:6" x14ac:dyDescent="0.2">
      <c r="A162" s="252"/>
      <c r="B162" s="114"/>
      <c r="C162" s="115"/>
      <c r="D162" s="204"/>
      <c r="E162" s="204"/>
      <c r="F162" s="203">
        <f t="shared" si="1"/>
        <v>0</v>
      </c>
    </row>
    <row r="163" spans="1:6" ht="25.5" x14ac:dyDescent="0.2">
      <c r="A163" s="151" t="s">
        <v>225</v>
      </c>
      <c r="B163" s="130" t="s">
        <v>65</v>
      </c>
      <c r="C163" s="115" t="s">
        <v>17</v>
      </c>
      <c r="D163" s="629">
        <v>1</v>
      </c>
      <c r="E163" s="630"/>
      <c r="F163" s="203">
        <f t="shared" si="1"/>
        <v>0</v>
      </c>
    </row>
    <row r="164" spans="1:6" x14ac:dyDescent="0.2">
      <c r="A164" s="151"/>
      <c r="B164" s="253"/>
      <c r="C164" s="115"/>
      <c r="D164" s="204"/>
      <c r="E164" s="204"/>
      <c r="F164" s="203">
        <f t="shared" ref="F164:F209" si="2">D164*E164</f>
        <v>0</v>
      </c>
    </row>
    <row r="165" spans="1:6" ht="38.25" x14ac:dyDescent="0.2">
      <c r="A165" s="151" t="s">
        <v>226</v>
      </c>
      <c r="B165" s="114" t="s">
        <v>23</v>
      </c>
      <c r="C165" s="115" t="s">
        <v>16</v>
      </c>
      <c r="D165" s="629">
        <v>101</v>
      </c>
      <c r="E165" s="630"/>
      <c r="F165" s="203">
        <f t="shared" si="2"/>
        <v>0</v>
      </c>
    </row>
    <row r="166" spans="1:6" x14ac:dyDescent="0.2">
      <c r="A166" s="151"/>
      <c r="B166" s="114"/>
      <c r="C166" s="115"/>
      <c r="D166" s="204"/>
      <c r="E166" s="204"/>
      <c r="F166" s="203">
        <f t="shared" si="2"/>
        <v>0</v>
      </c>
    </row>
    <row r="167" spans="1:6" ht="51" x14ac:dyDescent="0.2">
      <c r="A167" s="151" t="s">
        <v>227</v>
      </c>
      <c r="B167" s="161" t="s">
        <v>56</v>
      </c>
      <c r="C167" s="115" t="s">
        <v>16</v>
      </c>
      <c r="D167" s="629">
        <v>101</v>
      </c>
      <c r="E167" s="630"/>
      <c r="F167" s="203">
        <f t="shared" si="2"/>
        <v>0</v>
      </c>
    </row>
    <row r="168" spans="1:6" x14ac:dyDescent="0.2">
      <c r="A168" s="124"/>
      <c r="B168" s="161"/>
      <c r="C168" s="115"/>
      <c r="D168" s="204"/>
      <c r="E168" s="204"/>
      <c r="F168" s="203">
        <f t="shared" si="2"/>
        <v>0</v>
      </c>
    </row>
    <row r="169" spans="1:6" ht="38.25" x14ac:dyDescent="0.2">
      <c r="A169" s="151" t="s">
        <v>228</v>
      </c>
      <c r="B169" s="118" t="s">
        <v>6</v>
      </c>
      <c r="C169" s="115" t="s">
        <v>16</v>
      </c>
      <c r="D169" s="629">
        <v>101</v>
      </c>
      <c r="E169" s="630"/>
      <c r="F169" s="203">
        <f t="shared" si="2"/>
        <v>0</v>
      </c>
    </row>
    <row r="170" spans="1:6" x14ac:dyDescent="0.2">
      <c r="A170" s="151"/>
      <c r="B170" s="118"/>
      <c r="C170" s="115"/>
      <c r="D170" s="204"/>
      <c r="E170" s="204"/>
      <c r="F170" s="203">
        <f t="shared" si="2"/>
        <v>0</v>
      </c>
    </row>
    <row r="171" spans="1:6" ht="25.5" x14ac:dyDescent="0.2">
      <c r="A171" s="151" t="s">
        <v>230</v>
      </c>
      <c r="B171" s="118" t="s">
        <v>21</v>
      </c>
      <c r="C171" s="115" t="s">
        <v>17</v>
      </c>
      <c r="D171" s="629">
        <v>3</v>
      </c>
      <c r="E171" s="630"/>
      <c r="F171" s="203">
        <f t="shared" si="2"/>
        <v>0</v>
      </c>
    </row>
    <row r="172" spans="1:6" x14ac:dyDescent="0.2">
      <c r="A172" s="151"/>
      <c r="B172" s="118"/>
      <c r="C172" s="115"/>
      <c r="D172" s="204"/>
      <c r="E172" s="204"/>
      <c r="F172" s="203">
        <f t="shared" si="2"/>
        <v>0</v>
      </c>
    </row>
    <row r="173" spans="1:6" ht="25.5" x14ac:dyDescent="0.2">
      <c r="A173" s="153" t="s">
        <v>229</v>
      </c>
      <c r="B173" s="254" t="s">
        <v>50</v>
      </c>
      <c r="C173" s="155" t="s">
        <v>17</v>
      </c>
      <c r="D173" s="631">
        <v>1</v>
      </c>
      <c r="E173" s="632"/>
      <c r="F173" s="245">
        <f t="shared" si="2"/>
        <v>0</v>
      </c>
    </row>
    <row r="174" spans="1:6" x14ac:dyDescent="0.2">
      <c r="A174" s="151"/>
      <c r="B174" s="177"/>
      <c r="C174" s="115"/>
      <c r="D174" s="204"/>
      <c r="E174" s="204"/>
      <c r="F174" s="203">
        <f t="shared" si="2"/>
        <v>0</v>
      </c>
    </row>
    <row r="175" spans="1:6" ht="89.25" x14ac:dyDescent="0.2">
      <c r="A175" s="151" t="s">
        <v>231</v>
      </c>
      <c r="B175" s="118" t="s">
        <v>79</v>
      </c>
      <c r="C175" s="115" t="s">
        <v>17</v>
      </c>
      <c r="D175" s="629">
        <v>1</v>
      </c>
      <c r="E175" s="630"/>
      <c r="F175" s="203">
        <f t="shared" si="2"/>
        <v>0</v>
      </c>
    </row>
    <row r="176" spans="1:6" x14ac:dyDescent="0.2">
      <c r="A176" s="151"/>
      <c r="B176" s="118"/>
      <c r="C176" s="115"/>
      <c r="D176" s="204"/>
      <c r="E176" s="204"/>
      <c r="F176" s="203">
        <f t="shared" si="2"/>
        <v>0</v>
      </c>
    </row>
    <row r="177" spans="1:6" ht="38.25" x14ac:dyDescent="0.2">
      <c r="A177" s="151" t="s">
        <v>232</v>
      </c>
      <c r="B177" s="118" t="s">
        <v>133</v>
      </c>
      <c r="C177" s="165"/>
      <c r="D177" s="166">
        <v>0.1</v>
      </c>
      <c r="E177" s="166"/>
      <c r="F177" s="117">
        <f>SUM(F111:F175)*D177</f>
        <v>0</v>
      </c>
    </row>
    <row r="178" spans="1:6" ht="13.5" thickBot="1" x14ac:dyDescent="0.25">
      <c r="A178" s="124"/>
      <c r="B178" s="118"/>
      <c r="C178" s="115"/>
      <c r="D178" s="204"/>
      <c r="E178" s="204"/>
      <c r="F178" s="203">
        <f t="shared" si="2"/>
        <v>0</v>
      </c>
    </row>
    <row r="179" spans="1:6" ht="14.25" thickTop="1" thickBot="1" x14ac:dyDescent="0.25">
      <c r="A179" s="137"/>
      <c r="B179" s="138" t="s">
        <v>11</v>
      </c>
      <c r="C179" s="139"/>
      <c r="D179" s="236"/>
      <c r="E179" s="237" t="s">
        <v>15</v>
      </c>
      <c r="F179" s="238">
        <f>SUM(F145:F178)</f>
        <v>0</v>
      </c>
    </row>
    <row r="180" spans="1:6" ht="13.5" thickTop="1" x14ac:dyDescent="0.2">
      <c r="A180" s="160"/>
      <c r="B180" s="168"/>
      <c r="C180" s="135"/>
      <c r="D180" s="235"/>
      <c r="E180" s="235"/>
      <c r="F180" s="203">
        <f t="shared" si="2"/>
        <v>0</v>
      </c>
    </row>
    <row r="181" spans="1:6" ht="15.75" x14ac:dyDescent="0.25">
      <c r="A181" s="251" t="s">
        <v>83</v>
      </c>
      <c r="B181" s="171"/>
      <c r="C181" s="144"/>
      <c r="D181" s="239"/>
      <c r="E181" s="239"/>
      <c r="F181" s="203">
        <f t="shared" si="2"/>
        <v>0</v>
      </c>
    </row>
    <row r="182" spans="1:6" x14ac:dyDescent="0.2">
      <c r="A182" s="160"/>
      <c r="B182" s="168"/>
      <c r="C182" s="135"/>
      <c r="D182" s="235"/>
      <c r="E182" s="235"/>
      <c r="F182" s="203">
        <f t="shared" si="2"/>
        <v>0</v>
      </c>
    </row>
    <row r="183" spans="1:6" ht="15" x14ac:dyDescent="0.2">
      <c r="A183" s="189" t="s">
        <v>334</v>
      </c>
      <c r="B183" s="118"/>
      <c r="C183" s="115"/>
      <c r="D183" s="204"/>
      <c r="E183" s="204"/>
      <c r="F183" s="203">
        <f t="shared" si="2"/>
        <v>0</v>
      </c>
    </row>
    <row r="184" spans="1:6" x14ac:dyDescent="0.2">
      <c r="A184" s="151" t="s">
        <v>236</v>
      </c>
      <c r="B184" s="118" t="s">
        <v>57</v>
      </c>
      <c r="C184" s="115" t="s">
        <v>16</v>
      </c>
      <c r="D184" s="629">
        <v>66</v>
      </c>
      <c r="E184" s="630"/>
      <c r="F184" s="203">
        <f t="shared" si="2"/>
        <v>0</v>
      </c>
    </row>
    <row r="185" spans="1:6" ht="25.5" x14ac:dyDescent="0.2">
      <c r="A185" s="151"/>
      <c r="B185" s="118" t="s">
        <v>58</v>
      </c>
      <c r="C185" s="115" t="s">
        <v>16</v>
      </c>
      <c r="D185" s="629">
        <v>36</v>
      </c>
      <c r="E185" s="630"/>
      <c r="F185" s="203">
        <f t="shared" si="2"/>
        <v>0</v>
      </c>
    </row>
    <row r="186" spans="1:6" x14ac:dyDescent="0.2">
      <c r="A186" s="151"/>
      <c r="B186" s="118" t="s">
        <v>118</v>
      </c>
      <c r="C186" s="115" t="s">
        <v>16</v>
      </c>
      <c r="D186" s="629">
        <v>0</v>
      </c>
      <c r="E186" s="629"/>
      <c r="F186" s="203">
        <f t="shared" si="2"/>
        <v>0</v>
      </c>
    </row>
    <row r="187" spans="1:6" ht="25.5" x14ac:dyDescent="0.2">
      <c r="A187" s="151"/>
      <c r="B187" s="118" t="s">
        <v>119</v>
      </c>
      <c r="C187" s="115" t="s">
        <v>16</v>
      </c>
      <c r="D187" s="629">
        <v>0</v>
      </c>
      <c r="E187" s="629"/>
      <c r="F187" s="203">
        <f t="shared" si="2"/>
        <v>0</v>
      </c>
    </row>
    <row r="188" spans="1:6" x14ac:dyDescent="0.2">
      <c r="A188" s="151"/>
      <c r="B188" s="118"/>
      <c r="C188" s="115"/>
      <c r="D188" s="204"/>
      <c r="E188" s="204"/>
      <c r="F188" s="203">
        <f t="shared" si="2"/>
        <v>0</v>
      </c>
    </row>
    <row r="189" spans="1:6" x14ac:dyDescent="0.2">
      <c r="A189" s="151" t="s">
        <v>237</v>
      </c>
      <c r="B189" s="118" t="s">
        <v>35</v>
      </c>
      <c r="C189" s="115" t="s">
        <v>17</v>
      </c>
      <c r="D189" s="629">
        <v>1</v>
      </c>
      <c r="E189" s="630"/>
      <c r="F189" s="203">
        <f t="shared" si="2"/>
        <v>0</v>
      </c>
    </row>
    <row r="190" spans="1:6" x14ac:dyDescent="0.2">
      <c r="A190" s="124"/>
      <c r="B190" s="118" t="s">
        <v>120</v>
      </c>
      <c r="C190" s="115" t="s">
        <v>17</v>
      </c>
      <c r="D190" s="629">
        <v>0</v>
      </c>
      <c r="E190" s="629"/>
      <c r="F190" s="203">
        <f t="shared" si="2"/>
        <v>0</v>
      </c>
    </row>
    <row r="191" spans="1:6" x14ac:dyDescent="0.2">
      <c r="A191" s="124"/>
      <c r="B191" s="118"/>
      <c r="C191" s="115"/>
      <c r="D191" s="204"/>
      <c r="E191" s="204"/>
      <c r="F191" s="203">
        <f t="shared" si="2"/>
        <v>0</v>
      </c>
    </row>
    <row r="192" spans="1:6" ht="15.75" x14ac:dyDescent="0.25">
      <c r="A192" s="189" t="s">
        <v>89</v>
      </c>
      <c r="B192" s="171"/>
      <c r="C192" s="144"/>
      <c r="D192" s="239">
        <v>0</v>
      </c>
      <c r="E192" s="239"/>
      <c r="F192" s="203">
        <f t="shared" si="2"/>
        <v>0</v>
      </c>
    </row>
    <row r="193" spans="1:6" x14ac:dyDescent="0.2">
      <c r="A193" s="151" t="s">
        <v>238</v>
      </c>
      <c r="B193" s="118" t="s">
        <v>154</v>
      </c>
      <c r="C193" s="115" t="s">
        <v>17</v>
      </c>
      <c r="D193" s="629">
        <v>3</v>
      </c>
      <c r="E193" s="630"/>
      <c r="F193" s="203">
        <f t="shared" si="2"/>
        <v>0</v>
      </c>
    </row>
    <row r="194" spans="1:6" x14ac:dyDescent="0.2">
      <c r="A194" s="151" t="s">
        <v>239</v>
      </c>
      <c r="B194" s="118" t="s">
        <v>153</v>
      </c>
      <c r="C194" s="115" t="s">
        <v>17</v>
      </c>
      <c r="D194" s="629">
        <v>2</v>
      </c>
      <c r="E194" s="630"/>
      <c r="F194" s="203">
        <f t="shared" si="2"/>
        <v>0</v>
      </c>
    </row>
    <row r="195" spans="1:6" x14ac:dyDescent="0.2">
      <c r="A195" s="151"/>
      <c r="B195" s="118"/>
      <c r="C195" s="115"/>
      <c r="D195" s="204"/>
      <c r="E195" s="204"/>
      <c r="F195" s="203"/>
    </row>
    <row r="196" spans="1:6" s="90" customFormat="1" x14ac:dyDescent="0.2">
      <c r="A196" s="151" t="s">
        <v>240</v>
      </c>
      <c r="B196" s="118" t="s">
        <v>155</v>
      </c>
      <c r="C196" s="115" t="s">
        <v>17</v>
      </c>
      <c r="D196" s="629">
        <v>1</v>
      </c>
      <c r="E196" s="630"/>
      <c r="F196" s="203">
        <f t="shared" si="2"/>
        <v>0</v>
      </c>
    </row>
    <row r="197" spans="1:6" s="90" customFormat="1" x14ac:dyDescent="0.2">
      <c r="A197" s="151"/>
      <c r="B197" s="118" t="s">
        <v>122</v>
      </c>
      <c r="C197" s="115" t="s">
        <v>17</v>
      </c>
      <c r="D197" s="629">
        <v>1</v>
      </c>
      <c r="E197" s="630"/>
      <c r="F197" s="203">
        <f t="shared" si="2"/>
        <v>0</v>
      </c>
    </row>
    <row r="198" spans="1:6" s="90" customFormat="1" x14ac:dyDescent="0.2">
      <c r="A198" s="151"/>
      <c r="B198" s="118"/>
      <c r="C198" s="115"/>
      <c r="D198" s="204"/>
      <c r="E198" s="204"/>
      <c r="F198" s="203"/>
    </row>
    <row r="199" spans="1:6" s="90" customFormat="1" x14ac:dyDescent="0.2">
      <c r="A199" s="151" t="s">
        <v>241</v>
      </c>
      <c r="B199" s="118" t="s">
        <v>40</v>
      </c>
      <c r="C199" s="115" t="s">
        <v>17</v>
      </c>
      <c r="D199" s="629">
        <v>2</v>
      </c>
      <c r="E199" s="630"/>
      <c r="F199" s="203">
        <f t="shared" si="2"/>
        <v>0</v>
      </c>
    </row>
    <row r="200" spans="1:6" x14ac:dyDescent="0.2">
      <c r="A200" s="151" t="s">
        <v>242</v>
      </c>
      <c r="B200" s="118" t="s">
        <v>146</v>
      </c>
      <c r="C200" s="115" t="s">
        <v>17</v>
      </c>
      <c r="D200" s="629">
        <v>1</v>
      </c>
      <c r="E200" s="630"/>
      <c r="F200" s="203">
        <f t="shared" si="2"/>
        <v>0</v>
      </c>
    </row>
    <row r="201" spans="1:6" x14ac:dyDescent="0.2">
      <c r="A201" s="151" t="s">
        <v>243</v>
      </c>
      <c r="B201" s="118" t="s">
        <v>156</v>
      </c>
      <c r="C201" s="115" t="s">
        <v>17</v>
      </c>
      <c r="D201" s="629">
        <v>1</v>
      </c>
      <c r="E201" s="630"/>
      <c r="F201" s="203">
        <f t="shared" si="2"/>
        <v>0</v>
      </c>
    </row>
    <row r="202" spans="1:6" x14ac:dyDescent="0.2">
      <c r="A202" s="151"/>
      <c r="B202" s="118"/>
      <c r="C202" s="115"/>
      <c r="D202" s="204"/>
      <c r="E202" s="204"/>
      <c r="F202" s="203">
        <f t="shared" si="2"/>
        <v>0</v>
      </c>
    </row>
    <row r="203" spans="1:6" ht="25.5" x14ac:dyDescent="0.2">
      <c r="A203" s="151"/>
      <c r="B203" s="168" t="s">
        <v>25</v>
      </c>
      <c r="C203" s="115"/>
      <c r="D203" s="204"/>
      <c r="E203" s="204"/>
      <c r="F203" s="203">
        <f t="shared" si="2"/>
        <v>0</v>
      </c>
    </row>
    <row r="204" spans="1:6" x14ac:dyDescent="0.2">
      <c r="A204" s="151" t="s">
        <v>244</v>
      </c>
      <c r="B204" s="255" t="s">
        <v>51</v>
      </c>
      <c r="C204" s="115" t="s">
        <v>17</v>
      </c>
      <c r="D204" s="629">
        <v>1</v>
      </c>
      <c r="E204" s="630"/>
      <c r="F204" s="203">
        <f t="shared" si="2"/>
        <v>0</v>
      </c>
    </row>
    <row r="205" spans="1:6" x14ac:dyDescent="0.2">
      <c r="A205" s="151"/>
      <c r="B205" s="180"/>
      <c r="C205" s="115"/>
      <c r="D205" s="204"/>
      <c r="E205" s="204"/>
      <c r="F205" s="203">
        <f t="shared" si="2"/>
        <v>0</v>
      </c>
    </row>
    <row r="206" spans="1:6" x14ac:dyDescent="0.2">
      <c r="A206" s="151" t="s">
        <v>245</v>
      </c>
      <c r="B206" s="180" t="s">
        <v>128</v>
      </c>
      <c r="C206" s="115" t="s">
        <v>17</v>
      </c>
      <c r="D206" s="629">
        <v>1</v>
      </c>
      <c r="E206" s="630"/>
      <c r="F206" s="203">
        <f t="shared" si="2"/>
        <v>0</v>
      </c>
    </row>
    <row r="207" spans="1:6" x14ac:dyDescent="0.2">
      <c r="A207" s="124"/>
      <c r="B207" s="180"/>
      <c r="C207" s="115"/>
      <c r="D207" s="204"/>
      <c r="E207" s="204"/>
      <c r="F207" s="203">
        <f t="shared" si="2"/>
        <v>0</v>
      </c>
    </row>
    <row r="208" spans="1:6" ht="15.75" x14ac:dyDescent="0.25">
      <c r="A208" s="189" t="s">
        <v>18</v>
      </c>
      <c r="B208" s="171"/>
      <c r="C208" s="144"/>
      <c r="D208" s="239"/>
      <c r="E208" s="239"/>
      <c r="F208" s="203">
        <f t="shared" si="2"/>
        <v>0</v>
      </c>
    </row>
    <row r="209" spans="1:7" ht="15.75" x14ac:dyDescent="0.25">
      <c r="A209" s="189"/>
      <c r="B209" s="171"/>
      <c r="C209" s="144"/>
      <c r="D209" s="239"/>
      <c r="E209" s="239"/>
      <c r="F209" s="203">
        <f t="shared" si="2"/>
        <v>0</v>
      </c>
    </row>
    <row r="210" spans="1:7" ht="38.25" x14ac:dyDescent="0.2">
      <c r="A210" s="151" t="s">
        <v>246</v>
      </c>
      <c r="B210" s="156" t="s">
        <v>108</v>
      </c>
      <c r="C210" s="115" t="s">
        <v>17</v>
      </c>
      <c r="D210" s="629">
        <v>1</v>
      </c>
      <c r="E210" s="630"/>
      <c r="F210" s="203">
        <f t="shared" ref="F210:F229" si="3">D210*E210</f>
        <v>0</v>
      </c>
    </row>
    <row r="211" spans="1:7" x14ac:dyDescent="0.2">
      <c r="A211" s="151"/>
      <c r="B211" s="156"/>
      <c r="C211" s="115"/>
      <c r="D211" s="204"/>
      <c r="E211" s="204"/>
      <c r="F211" s="203">
        <f t="shared" si="3"/>
        <v>0</v>
      </c>
    </row>
    <row r="212" spans="1:7" ht="38.25" x14ac:dyDescent="0.2">
      <c r="A212" s="151" t="s">
        <v>247</v>
      </c>
      <c r="B212" s="156" t="s">
        <v>109</v>
      </c>
      <c r="C212" s="115" t="s">
        <v>17</v>
      </c>
      <c r="D212" s="629">
        <v>1</v>
      </c>
      <c r="E212" s="630"/>
      <c r="F212" s="203">
        <f t="shared" si="3"/>
        <v>0</v>
      </c>
    </row>
    <row r="213" spans="1:7" x14ac:dyDescent="0.2">
      <c r="A213" s="151"/>
      <c r="B213" s="156"/>
      <c r="C213" s="115"/>
      <c r="D213" s="204"/>
      <c r="E213" s="204"/>
      <c r="F213" s="203">
        <f t="shared" si="3"/>
        <v>0</v>
      </c>
    </row>
    <row r="214" spans="1:7" ht="25.5" x14ac:dyDescent="0.2">
      <c r="A214" s="153" t="s">
        <v>248</v>
      </c>
      <c r="B214" s="256" t="s">
        <v>59</v>
      </c>
      <c r="C214" s="187" t="s">
        <v>17</v>
      </c>
      <c r="D214" s="633">
        <v>1</v>
      </c>
      <c r="E214" s="634"/>
      <c r="F214" s="245">
        <f t="shared" si="3"/>
        <v>0</v>
      </c>
      <c r="G214" s="185"/>
    </row>
    <row r="215" spans="1:7" x14ac:dyDescent="0.2">
      <c r="A215" s="151"/>
      <c r="B215" s="257"/>
      <c r="C215" s="183"/>
      <c r="D215" s="205"/>
      <c r="E215" s="205"/>
      <c r="F215" s="203"/>
      <c r="G215" s="185"/>
    </row>
    <row r="216" spans="1:7" ht="15" x14ac:dyDescent="0.25">
      <c r="A216" s="258"/>
      <c r="B216" s="259" t="s">
        <v>80</v>
      </c>
      <c r="C216" s="115"/>
      <c r="D216" s="204"/>
      <c r="E216" s="204"/>
      <c r="F216" s="203">
        <f t="shared" si="3"/>
        <v>0</v>
      </c>
      <c r="G216" s="185"/>
    </row>
    <row r="217" spans="1:7" ht="15" x14ac:dyDescent="0.25">
      <c r="A217" s="258"/>
      <c r="B217" s="259"/>
      <c r="C217" s="115"/>
      <c r="D217" s="204"/>
      <c r="E217" s="204"/>
      <c r="F217" s="203">
        <f t="shared" si="3"/>
        <v>0</v>
      </c>
      <c r="G217" s="185"/>
    </row>
    <row r="218" spans="1:7" ht="42.75" x14ac:dyDescent="0.2">
      <c r="A218" s="258"/>
      <c r="B218" s="260" t="s">
        <v>81</v>
      </c>
      <c r="C218" s="183"/>
      <c r="D218" s="205"/>
      <c r="E218" s="205"/>
      <c r="F218" s="203">
        <f t="shared" si="3"/>
        <v>0</v>
      </c>
      <c r="G218" s="185"/>
    </row>
    <row r="219" spans="1:7" ht="14.25" x14ac:dyDescent="0.2">
      <c r="A219" s="258"/>
      <c r="B219" s="260"/>
      <c r="C219" s="183"/>
      <c r="D219" s="205"/>
      <c r="E219" s="205"/>
      <c r="F219" s="203">
        <f t="shared" si="3"/>
        <v>0</v>
      </c>
      <c r="G219" s="185"/>
    </row>
    <row r="220" spans="1:7" ht="14.25" x14ac:dyDescent="0.2">
      <c r="A220" s="151" t="s">
        <v>249</v>
      </c>
      <c r="B220" s="194" t="s">
        <v>145</v>
      </c>
      <c r="C220" s="183"/>
      <c r="D220" s="184"/>
      <c r="E220" s="184"/>
      <c r="F220" s="203">
        <f t="shared" si="3"/>
        <v>0</v>
      </c>
      <c r="G220" s="185"/>
    </row>
    <row r="221" spans="1:7" ht="14.25" x14ac:dyDescent="0.2">
      <c r="A221" s="151"/>
      <c r="B221" s="196" t="s">
        <v>147</v>
      </c>
      <c r="C221" s="197" t="s">
        <v>17</v>
      </c>
      <c r="D221" s="635">
        <v>4</v>
      </c>
      <c r="E221" s="636"/>
      <c r="F221" s="203">
        <f t="shared" si="3"/>
        <v>0</v>
      </c>
      <c r="G221" s="185"/>
    </row>
    <row r="222" spans="1:7" ht="14.25" x14ac:dyDescent="0.2">
      <c r="A222" s="151"/>
      <c r="B222" s="196" t="s">
        <v>148</v>
      </c>
      <c r="C222" s="197" t="s">
        <v>17</v>
      </c>
      <c r="D222" s="635">
        <v>10</v>
      </c>
      <c r="E222" s="636"/>
      <c r="F222" s="203">
        <f t="shared" si="3"/>
        <v>0</v>
      </c>
      <c r="G222" s="185"/>
    </row>
    <row r="223" spans="1:7" ht="15" x14ac:dyDescent="0.25">
      <c r="A223" s="261"/>
      <c r="B223" s="259"/>
      <c r="C223" s="183"/>
      <c r="D223" s="205"/>
      <c r="E223" s="205"/>
      <c r="F223" s="203">
        <f t="shared" si="3"/>
        <v>0</v>
      </c>
      <c r="G223" s="185"/>
    </row>
    <row r="224" spans="1:7" ht="51" x14ac:dyDescent="0.2">
      <c r="A224" s="151" t="s">
        <v>250</v>
      </c>
      <c r="B224" s="161" t="s">
        <v>157</v>
      </c>
      <c r="C224" s="183" t="s">
        <v>17</v>
      </c>
      <c r="D224" s="637">
        <v>2</v>
      </c>
      <c r="E224" s="638"/>
      <c r="F224" s="203">
        <f t="shared" si="3"/>
        <v>0</v>
      </c>
      <c r="G224" s="185"/>
    </row>
    <row r="225" spans="1:6" x14ac:dyDescent="0.2">
      <c r="A225" s="151"/>
      <c r="B225" s="199"/>
      <c r="C225" s="200"/>
      <c r="D225" s="262">
        <v>0</v>
      </c>
      <c r="E225" s="262"/>
      <c r="F225" s="203">
        <f t="shared" si="3"/>
        <v>0</v>
      </c>
    </row>
    <row r="226" spans="1:6" x14ac:dyDescent="0.2">
      <c r="A226" s="151" t="s">
        <v>251</v>
      </c>
      <c r="B226" s="118" t="s">
        <v>49</v>
      </c>
      <c r="C226" s="115" t="s">
        <v>17</v>
      </c>
      <c r="D226" s="629">
        <v>1</v>
      </c>
      <c r="E226" s="630"/>
      <c r="F226" s="203">
        <f t="shared" si="3"/>
        <v>0</v>
      </c>
    </row>
    <row r="227" spans="1:6" x14ac:dyDescent="0.2">
      <c r="A227" s="151"/>
      <c r="B227" s="118"/>
      <c r="C227" s="115"/>
      <c r="D227" s="204"/>
      <c r="E227" s="204"/>
      <c r="F227" s="203">
        <f t="shared" si="3"/>
        <v>0</v>
      </c>
    </row>
    <row r="228" spans="1:6" ht="38.25" x14ac:dyDescent="0.2">
      <c r="A228" s="151" t="s">
        <v>252</v>
      </c>
      <c r="B228" s="118" t="s">
        <v>20</v>
      </c>
      <c r="C228" s="165"/>
      <c r="D228" s="166">
        <v>0.1</v>
      </c>
      <c r="E228" s="166"/>
      <c r="F228" s="117">
        <f>SUM(F184:F226)*D228</f>
        <v>0</v>
      </c>
    </row>
    <row r="229" spans="1:6" ht="13.5" thickBot="1" x14ac:dyDescent="0.25">
      <c r="A229" s="124"/>
      <c r="B229" s="118"/>
      <c r="C229" s="115"/>
      <c r="D229" s="204"/>
      <c r="E229" s="204"/>
      <c r="F229" s="203">
        <f t="shared" si="3"/>
        <v>0</v>
      </c>
    </row>
    <row r="230" spans="1:6" s="90" customFormat="1" ht="14.25" thickTop="1" thickBot="1" x14ac:dyDescent="0.25">
      <c r="A230" s="137"/>
      <c r="B230" s="138" t="s">
        <v>19</v>
      </c>
      <c r="C230" s="139"/>
      <c r="D230" s="236"/>
      <c r="E230" s="237" t="s">
        <v>15</v>
      </c>
      <c r="F230" s="263">
        <f>SUM(F184:F229)</f>
        <v>0</v>
      </c>
    </row>
    <row r="231" spans="1:6" ht="13.5" thickTop="1" x14ac:dyDescent="0.2">
      <c r="A231" s="42"/>
      <c r="B231" s="88"/>
      <c r="C231" s="89"/>
      <c r="D231" s="221"/>
      <c r="E231" s="221"/>
      <c r="F231" s="221"/>
    </row>
    <row r="232" spans="1:6" x14ac:dyDescent="0.2">
      <c r="A232" s="42"/>
      <c r="B232" s="88"/>
      <c r="C232" s="89"/>
      <c r="D232" s="221"/>
      <c r="E232" s="221"/>
      <c r="F232" s="221"/>
    </row>
    <row r="233" spans="1:6" ht="20.25" x14ac:dyDescent="0.2">
      <c r="A233" s="49"/>
      <c r="B233" s="264"/>
      <c r="C233" s="265"/>
      <c r="D233" s="266"/>
      <c r="E233" s="266"/>
      <c r="F233" s="266"/>
    </row>
    <row r="234" spans="1:6" ht="14.25" x14ac:dyDescent="0.2">
      <c r="A234" s="54"/>
      <c r="B234" s="264"/>
      <c r="C234" s="265"/>
      <c r="D234" s="266"/>
      <c r="E234" s="266"/>
      <c r="F234" s="266"/>
    </row>
    <row r="235" spans="1:6" ht="14.25" x14ac:dyDescent="0.2">
      <c r="B235" s="267"/>
      <c r="C235" s="268"/>
      <c r="D235" s="269"/>
      <c r="E235" s="269"/>
      <c r="F235" s="269"/>
    </row>
    <row r="236" spans="1:6" ht="14.25" x14ac:dyDescent="0.2">
      <c r="B236" s="267"/>
      <c r="C236" s="268"/>
      <c r="D236" s="269"/>
      <c r="E236" s="269"/>
      <c r="F236" s="269"/>
    </row>
    <row r="237" spans="1:6" ht="14.25" x14ac:dyDescent="0.2">
      <c r="B237" s="267"/>
      <c r="C237" s="268"/>
      <c r="D237" s="269"/>
      <c r="E237" s="269"/>
      <c r="F237" s="269"/>
    </row>
    <row r="238" spans="1:6" ht="14.25" x14ac:dyDescent="0.2">
      <c r="B238" s="264"/>
      <c r="C238" s="265"/>
      <c r="D238" s="266"/>
      <c r="E238" s="266"/>
      <c r="F238" s="266"/>
    </row>
    <row r="239" spans="1:6" ht="14.25" x14ac:dyDescent="0.2">
      <c r="B239" s="264"/>
      <c r="C239" s="265"/>
      <c r="D239" s="266"/>
      <c r="E239" s="266"/>
      <c r="F239" s="266"/>
    </row>
    <row r="240" spans="1:6" s="202" customFormat="1" ht="14.25" x14ac:dyDescent="0.2">
      <c r="A240" s="208"/>
      <c r="B240" s="267"/>
      <c r="C240" s="268"/>
      <c r="D240" s="269"/>
      <c r="E240" s="269"/>
      <c r="F240" s="269"/>
    </row>
    <row r="241" spans="1:6" s="90" customFormat="1" ht="14.25" x14ac:dyDescent="0.2">
      <c r="A241" s="208"/>
      <c r="B241" s="267"/>
      <c r="C241" s="268"/>
      <c r="D241" s="269"/>
      <c r="E241" s="269"/>
      <c r="F241" s="269"/>
    </row>
    <row r="242" spans="1:6" s="90" customFormat="1" ht="14.25" x14ac:dyDescent="0.2">
      <c r="A242" s="208"/>
      <c r="B242" s="267"/>
      <c r="C242" s="268"/>
      <c r="D242" s="269"/>
      <c r="E242" s="269"/>
      <c r="F242" s="269"/>
    </row>
    <row r="243" spans="1:6" s="90" customFormat="1" x14ac:dyDescent="0.2">
      <c r="A243" s="208"/>
      <c r="B243" s="43"/>
      <c r="C243" s="44"/>
      <c r="D243" s="206"/>
      <c r="E243" s="206"/>
      <c r="F243" s="206"/>
    </row>
  </sheetData>
  <sheetProtection algorithmName="SHA-512" hashValue="ILQlnfswihOp0Bj2/bRf7z+Qpi1eqs96XbJLbVLpHShbaR06k6GNHh27wkkrKNG561XqiUUblnil8aPmAXWI8Q==" saltValue="rGPUHHW7t6lYrnfR4KKxQg==" spinCount="100000" sheet="1" objects="1" scenarios="1" selectLockedCells="1"/>
  <mergeCells count="1">
    <mergeCell ref="B4:G4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9" manualBreakCount="9">
    <brk id="38" max="5" man="1"/>
    <brk id="67" max="5" man="1"/>
    <brk id="94" max="5" man="1"/>
    <brk id="114" max="5" man="1"/>
    <brk id="140" max="5" man="1"/>
    <brk id="173" max="5" man="1"/>
    <brk id="179" max="16383" man="1"/>
    <brk id="214" max="5" man="1"/>
    <brk id="2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41"/>
  <sheetViews>
    <sheetView showZeros="0" view="pageBreakPreview" zoomScale="110" zoomScaleNormal="100" zoomScaleSheetLayoutView="110" workbookViewId="0">
      <selection activeCell="E43" sqref="E43"/>
    </sheetView>
  </sheetViews>
  <sheetFormatPr defaultRowHeight="12.75" x14ac:dyDescent="0.2"/>
  <cols>
    <col min="1" max="1" width="8.5703125" style="429" customWidth="1"/>
    <col min="2" max="2" width="50" style="431" customWidth="1" collapsed="1"/>
    <col min="3" max="3" width="10" style="432" customWidth="1"/>
    <col min="4" max="4" width="7.85546875" style="434" customWidth="1"/>
    <col min="5" max="6" width="10.85546875" style="434" customWidth="1"/>
    <col min="7" max="16384" width="9.140625" style="434"/>
  </cols>
  <sheetData>
    <row r="2" spans="1:6" x14ac:dyDescent="0.2">
      <c r="A2" s="452" t="s">
        <v>7</v>
      </c>
      <c r="B2" s="431" t="s">
        <v>34</v>
      </c>
    </row>
    <row r="3" spans="1:6" x14ac:dyDescent="0.2">
      <c r="A3" s="452"/>
    </row>
    <row r="4" spans="1:6" s="510" customFormat="1" ht="18" x14ac:dyDescent="0.25">
      <c r="A4" s="507"/>
      <c r="B4" s="508" t="s">
        <v>319</v>
      </c>
      <c r="C4" s="509"/>
      <c r="D4" s="509"/>
      <c r="E4" s="509"/>
      <c r="F4" s="509"/>
    </row>
    <row r="5" spans="1:6" ht="18" x14ac:dyDescent="0.2">
      <c r="B5" s="511"/>
    </row>
    <row r="6" spans="1:6" ht="20.25" x14ac:dyDescent="0.3">
      <c r="A6" s="512" t="s">
        <v>74</v>
      </c>
      <c r="B6" s="513"/>
      <c r="C6" s="514"/>
      <c r="D6" s="515"/>
      <c r="E6" s="515"/>
      <c r="F6" s="515"/>
    </row>
    <row r="7" spans="1:6" x14ac:dyDescent="0.2">
      <c r="A7" s="445" t="s">
        <v>13</v>
      </c>
      <c r="B7" s="516"/>
      <c r="C7" s="517"/>
      <c r="D7" s="450"/>
      <c r="E7" s="450"/>
      <c r="F7" s="450"/>
    </row>
    <row r="9" spans="1:6" ht="14.25" x14ac:dyDescent="0.2">
      <c r="A9" s="518"/>
      <c r="B9" s="519"/>
      <c r="C9" s="520"/>
      <c r="D9" s="521"/>
      <c r="E9" s="521"/>
      <c r="F9" s="521"/>
    </row>
    <row r="10" spans="1:6" ht="14.25" x14ac:dyDescent="0.2">
      <c r="A10" s="522" t="s">
        <v>75</v>
      </c>
      <c r="B10" s="523"/>
      <c r="C10" s="524"/>
      <c r="D10" s="525"/>
      <c r="E10" s="526" t="s">
        <v>31</v>
      </c>
      <c r="F10" s="526">
        <f>F36</f>
        <v>0</v>
      </c>
    </row>
    <row r="11" spans="1:6" ht="14.25" x14ac:dyDescent="0.2">
      <c r="A11" s="522" t="s">
        <v>76</v>
      </c>
      <c r="B11" s="523"/>
      <c r="C11" s="524"/>
      <c r="D11" s="525"/>
      <c r="E11" s="526" t="s">
        <v>31</v>
      </c>
      <c r="F11" s="526">
        <f>'1F-HP V4'!G14</f>
        <v>0</v>
      </c>
    </row>
    <row r="12" spans="1:6" x14ac:dyDescent="0.2">
      <c r="A12" s="527"/>
      <c r="B12" s="528"/>
      <c r="C12" s="529"/>
      <c r="D12" s="530"/>
      <c r="E12" s="531"/>
      <c r="F12" s="531"/>
    </row>
    <row r="13" spans="1:6" ht="14.25" x14ac:dyDescent="0.2">
      <c r="A13" s="532" t="s">
        <v>29</v>
      </c>
      <c r="B13" s="516"/>
      <c r="C13" s="517"/>
      <c r="D13" s="450"/>
      <c r="E13" s="533" t="s">
        <v>31</v>
      </c>
      <c r="F13" s="533">
        <f>F10+F11</f>
        <v>0</v>
      </c>
    </row>
    <row r="14" spans="1:6" x14ac:dyDescent="0.2">
      <c r="A14" s="534"/>
      <c r="B14" s="451"/>
      <c r="C14" s="535"/>
      <c r="D14" s="536"/>
      <c r="E14" s="536"/>
      <c r="F14" s="537"/>
    </row>
    <row r="15" spans="1:6" x14ac:dyDescent="0.2">
      <c r="A15" s="534"/>
      <c r="B15" s="451"/>
      <c r="C15" s="535"/>
      <c r="D15" s="536"/>
      <c r="E15" s="536"/>
      <c r="F15" s="537"/>
    </row>
    <row r="16" spans="1:6" ht="15" x14ac:dyDescent="0.2">
      <c r="A16" s="538" t="s">
        <v>53</v>
      </c>
      <c r="B16" s="451"/>
      <c r="C16" s="535"/>
      <c r="D16" s="536"/>
      <c r="E16" s="533" t="s">
        <v>31</v>
      </c>
      <c r="F16" s="526">
        <f>F13*0.22</f>
        <v>0</v>
      </c>
    </row>
    <row r="17" spans="1:6" x14ac:dyDescent="0.2">
      <c r="A17" s="534"/>
      <c r="B17" s="451"/>
      <c r="C17" s="535"/>
      <c r="D17" s="536"/>
      <c r="E17" s="539"/>
      <c r="F17" s="540"/>
    </row>
    <row r="18" spans="1:6" x14ac:dyDescent="0.2">
      <c r="A18" s="445"/>
      <c r="B18" s="516"/>
      <c r="C18" s="517"/>
      <c r="D18" s="450"/>
      <c r="E18" s="533"/>
      <c r="F18" s="533"/>
    </row>
    <row r="19" spans="1:6" x14ac:dyDescent="0.2">
      <c r="A19" s="534"/>
      <c r="B19" s="451"/>
      <c r="C19" s="535"/>
      <c r="D19" s="536"/>
      <c r="E19" s="539"/>
      <c r="F19" s="540"/>
    </row>
    <row r="20" spans="1:6" ht="15" x14ac:dyDescent="0.2">
      <c r="A20" s="541" t="s">
        <v>30</v>
      </c>
      <c r="B20" s="516"/>
      <c r="C20" s="517"/>
      <c r="D20" s="450"/>
      <c r="E20" s="533" t="s">
        <v>31</v>
      </c>
      <c r="F20" s="542">
        <f>SUM(F13,F16)</f>
        <v>0</v>
      </c>
    </row>
    <row r="21" spans="1:6" ht="15.75" x14ac:dyDescent="0.25">
      <c r="A21" s="497"/>
      <c r="B21" s="435"/>
      <c r="C21" s="506"/>
      <c r="D21" s="444"/>
      <c r="E21" s="456"/>
      <c r="F21" s="543"/>
    </row>
    <row r="22" spans="1:6" ht="15" x14ac:dyDescent="0.2">
      <c r="A22" s="544"/>
      <c r="B22" s="545"/>
      <c r="C22" s="546"/>
      <c r="D22" s="547"/>
      <c r="E22" s="548"/>
      <c r="F22" s="549"/>
    </row>
    <row r="23" spans="1:6" x14ac:dyDescent="0.2">
      <c r="E23" s="433"/>
      <c r="F23" s="433"/>
    </row>
    <row r="24" spans="1:6" s="441" customFormat="1" ht="18.75" x14ac:dyDescent="0.3">
      <c r="A24" s="436" t="s">
        <v>77</v>
      </c>
      <c r="B24" s="438"/>
      <c r="C24" s="439"/>
      <c r="E24" s="440"/>
      <c r="F24" s="440"/>
    </row>
    <row r="25" spans="1:6" x14ac:dyDescent="0.2">
      <c r="E25" s="433"/>
      <c r="F25" s="433"/>
    </row>
    <row r="26" spans="1:6" x14ac:dyDescent="0.2">
      <c r="E26" s="433"/>
      <c r="F26" s="433"/>
    </row>
    <row r="27" spans="1:6" x14ac:dyDescent="0.2">
      <c r="E27" s="433"/>
      <c r="F27" s="433"/>
    </row>
    <row r="28" spans="1:6" x14ac:dyDescent="0.2">
      <c r="A28" s="452" t="s">
        <v>85</v>
      </c>
      <c r="B28" s="435"/>
      <c r="C28" s="506"/>
      <c r="D28" s="444"/>
      <c r="E28" s="456" t="s">
        <v>31</v>
      </c>
      <c r="F28" s="455">
        <f>F67</f>
        <v>0</v>
      </c>
    </row>
    <row r="29" spans="1:6" x14ac:dyDescent="0.2">
      <c r="E29" s="433"/>
      <c r="F29" s="433"/>
    </row>
    <row r="30" spans="1:6" s="444" customFormat="1" x14ac:dyDescent="0.2">
      <c r="A30" s="452" t="s">
        <v>84</v>
      </c>
      <c r="B30" s="435"/>
      <c r="C30" s="506"/>
      <c r="E30" s="456" t="s">
        <v>31</v>
      </c>
      <c r="F30" s="455">
        <f>F138</f>
        <v>0</v>
      </c>
    </row>
    <row r="31" spans="1:6" x14ac:dyDescent="0.2">
      <c r="E31" s="433"/>
      <c r="F31" s="433"/>
    </row>
    <row r="32" spans="1:6" s="444" customFormat="1" x14ac:dyDescent="0.2">
      <c r="A32" s="452" t="s">
        <v>82</v>
      </c>
      <c r="B32" s="435"/>
      <c r="C32" s="506"/>
      <c r="E32" s="456" t="s">
        <v>31</v>
      </c>
      <c r="F32" s="455">
        <f>F181</f>
        <v>0</v>
      </c>
    </row>
    <row r="33" spans="1:6" x14ac:dyDescent="0.2">
      <c r="E33" s="433"/>
      <c r="F33" s="433"/>
    </row>
    <row r="34" spans="1:6" s="444" customFormat="1" x14ac:dyDescent="0.2">
      <c r="A34" s="452" t="s">
        <v>83</v>
      </c>
      <c r="B34" s="435"/>
      <c r="C34" s="506"/>
      <c r="E34" s="456" t="s">
        <v>31</v>
      </c>
      <c r="F34" s="455">
        <f>F240</f>
        <v>0</v>
      </c>
    </row>
    <row r="35" spans="1:6" x14ac:dyDescent="0.2">
      <c r="E35" s="433"/>
      <c r="F35" s="433"/>
    </row>
    <row r="36" spans="1:6" s="444" customFormat="1" x14ac:dyDescent="0.2">
      <c r="A36" s="452" t="s">
        <v>12</v>
      </c>
      <c r="B36" s="435"/>
      <c r="C36" s="506"/>
      <c r="E36" s="456" t="s">
        <v>31</v>
      </c>
      <c r="F36" s="455">
        <f>SUM(F27:F35)</f>
        <v>0</v>
      </c>
    </row>
    <row r="37" spans="1:6" x14ac:dyDescent="0.2">
      <c r="A37" s="550"/>
      <c r="B37" s="551"/>
      <c r="C37" s="506"/>
      <c r="D37" s="506"/>
      <c r="E37" s="506"/>
      <c r="F37" s="506"/>
    </row>
    <row r="38" spans="1:6" x14ac:dyDescent="0.2">
      <c r="A38" s="550"/>
      <c r="B38" s="551"/>
      <c r="C38" s="506"/>
      <c r="D38" s="506"/>
      <c r="E38" s="506"/>
      <c r="F38" s="506"/>
    </row>
    <row r="39" spans="1:6" x14ac:dyDescent="0.2">
      <c r="A39" s="550"/>
      <c r="B39" s="551"/>
      <c r="C39" s="506"/>
      <c r="D39" s="506"/>
      <c r="E39" s="506"/>
      <c r="F39" s="506"/>
    </row>
    <row r="40" spans="1:6" ht="15.75" x14ac:dyDescent="0.2">
      <c r="A40" s="483" t="s">
        <v>85</v>
      </c>
      <c r="B40" s="551"/>
      <c r="C40" s="506"/>
      <c r="D40" s="506"/>
      <c r="E40" s="506"/>
      <c r="F40" s="506"/>
    </row>
    <row r="41" spans="1:6" ht="15.75" x14ac:dyDescent="0.2">
      <c r="A41" s="483"/>
      <c r="B41" s="551"/>
      <c r="C41" s="506"/>
      <c r="D41" s="506"/>
      <c r="E41" s="506"/>
      <c r="F41" s="506"/>
    </row>
    <row r="42" spans="1:6" ht="25.5" x14ac:dyDescent="0.2">
      <c r="A42" s="552" t="s">
        <v>335</v>
      </c>
      <c r="B42" s="552" t="s">
        <v>90</v>
      </c>
      <c r="C42" s="467" t="s">
        <v>91</v>
      </c>
      <c r="D42" s="469" t="s">
        <v>92</v>
      </c>
      <c r="E42" s="469" t="s">
        <v>93</v>
      </c>
      <c r="F42" s="469" t="s">
        <v>94</v>
      </c>
    </row>
    <row r="43" spans="1:6" ht="76.5" x14ac:dyDescent="0.2">
      <c r="A43" s="553" t="s">
        <v>173</v>
      </c>
      <c r="B43" s="324" t="s">
        <v>260</v>
      </c>
      <c r="C43" s="325" t="s">
        <v>17</v>
      </c>
      <c r="D43" s="554">
        <v>1</v>
      </c>
      <c r="E43" s="555"/>
      <c r="F43" s="554">
        <f>D43*E43</f>
        <v>0</v>
      </c>
    </row>
    <row r="44" spans="1:6" x14ac:dyDescent="0.2">
      <c r="A44" s="553"/>
      <c r="B44" s="324"/>
      <c r="C44" s="325"/>
      <c r="D44" s="554"/>
      <c r="E44" s="554"/>
      <c r="F44" s="554">
        <f t="shared" ref="F44:F104" si="0">D44*E44</f>
        <v>0</v>
      </c>
    </row>
    <row r="45" spans="1:6" ht="51" x14ac:dyDescent="0.2">
      <c r="A45" s="553" t="s">
        <v>175</v>
      </c>
      <c r="B45" s="556" t="s">
        <v>261</v>
      </c>
      <c r="C45" s="557" t="s">
        <v>17</v>
      </c>
      <c r="D45" s="554">
        <v>1</v>
      </c>
      <c r="E45" s="555"/>
      <c r="F45" s="554">
        <f t="shared" si="0"/>
        <v>0</v>
      </c>
    </row>
    <row r="46" spans="1:6" x14ac:dyDescent="0.2">
      <c r="A46" s="558"/>
      <c r="B46" s="556"/>
      <c r="C46" s="557"/>
      <c r="D46" s="554"/>
      <c r="E46" s="554"/>
      <c r="F46" s="554">
        <f t="shared" si="0"/>
        <v>0</v>
      </c>
    </row>
    <row r="47" spans="1:6" ht="51" x14ac:dyDescent="0.2">
      <c r="A47" s="553" t="s">
        <v>176</v>
      </c>
      <c r="B47" s="324" t="s">
        <v>26</v>
      </c>
      <c r="C47" s="325" t="s">
        <v>16</v>
      </c>
      <c r="D47" s="428">
        <v>125</v>
      </c>
      <c r="E47" s="426"/>
      <c r="F47" s="428">
        <f t="shared" si="0"/>
        <v>0</v>
      </c>
    </row>
    <row r="48" spans="1:6" x14ac:dyDescent="0.2">
      <c r="A48" s="553"/>
      <c r="B48" s="324"/>
      <c r="C48" s="325"/>
      <c r="D48" s="321"/>
      <c r="E48" s="321"/>
      <c r="F48" s="321">
        <f t="shared" si="0"/>
        <v>0</v>
      </c>
    </row>
    <row r="49" spans="1:6" ht="51" x14ac:dyDescent="0.2">
      <c r="A49" s="553" t="s">
        <v>177</v>
      </c>
      <c r="B49" s="559" t="s">
        <v>67</v>
      </c>
      <c r="C49" s="325" t="s">
        <v>17</v>
      </c>
      <c r="D49" s="428">
        <v>1</v>
      </c>
      <c r="E49" s="426"/>
      <c r="F49" s="428">
        <f t="shared" si="0"/>
        <v>0</v>
      </c>
    </row>
    <row r="50" spans="1:6" x14ac:dyDescent="0.2">
      <c r="A50" s="553"/>
      <c r="B50" s="559"/>
      <c r="C50" s="325"/>
      <c r="D50" s="321"/>
      <c r="E50" s="321"/>
      <c r="F50" s="321">
        <f t="shared" si="0"/>
        <v>0</v>
      </c>
    </row>
    <row r="51" spans="1:6" ht="51" x14ac:dyDescent="0.2">
      <c r="A51" s="553" t="s">
        <v>178</v>
      </c>
      <c r="B51" s="324" t="s">
        <v>101</v>
      </c>
      <c r="C51" s="325" t="s">
        <v>16</v>
      </c>
      <c r="D51" s="428">
        <v>125</v>
      </c>
      <c r="E51" s="426"/>
      <c r="F51" s="428">
        <f t="shared" si="0"/>
        <v>0</v>
      </c>
    </row>
    <row r="52" spans="1:6" x14ac:dyDescent="0.2">
      <c r="A52" s="553"/>
      <c r="B52" s="324"/>
      <c r="C52" s="325"/>
      <c r="D52" s="321"/>
      <c r="E52" s="321"/>
      <c r="F52" s="321">
        <f t="shared" si="0"/>
        <v>0</v>
      </c>
    </row>
    <row r="53" spans="1:6" ht="51" x14ac:dyDescent="0.2">
      <c r="A53" s="553" t="s">
        <v>179</v>
      </c>
      <c r="B53" s="560" t="s">
        <v>102</v>
      </c>
      <c r="C53" s="325" t="s">
        <v>16</v>
      </c>
      <c r="D53" s="428">
        <f>D47</f>
        <v>125</v>
      </c>
      <c r="E53" s="426"/>
      <c r="F53" s="428">
        <f t="shared" si="0"/>
        <v>0</v>
      </c>
    </row>
    <row r="54" spans="1:6" x14ac:dyDescent="0.2">
      <c r="A54" s="553"/>
      <c r="B54" s="560"/>
      <c r="C54" s="325"/>
      <c r="D54" s="321"/>
      <c r="E54" s="321"/>
      <c r="F54" s="321">
        <f t="shared" si="0"/>
        <v>0</v>
      </c>
    </row>
    <row r="55" spans="1:6" ht="38.25" x14ac:dyDescent="0.2">
      <c r="A55" s="553" t="s">
        <v>180</v>
      </c>
      <c r="B55" s="561" t="s">
        <v>44</v>
      </c>
      <c r="C55" s="325" t="s">
        <v>17</v>
      </c>
      <c r="D55" s="428">
        <v>1</v>
      </c>
      <c r="E55" s="426"/>
      <c r="F55" s="428">
        <f t="shared" si="0"/>
        <v>0</v>
      </c>
    </row>
    <row r="56" spans="1:6" x14ac:dyDescent="0.2">
      <c r="A56" s="558"/>
      <c r="B56" s="561"/>
      <c r="C56" s="325"/>
      <c r="D56" s="321"/>
      <c r="E56" s="321"/>
      <c r="F56" s="321">
        <f t="shared" si="0"/>
        <v>0</v>
      </c>
    </row>
    <row r="57" spans="1:6" ht="38.25" x14ac:dyDescent="0.2">
      <c r="A57" s="553" t="s">
        <v>181</v>
      </c>
      <c r="B57" s="562" t="s">
        <v>332</v>
      </c>
      <c r="C57" s="325" t="s">
        <v>17</v>
      </c>
      <c r="D57" s="428">
        <v>1</v>
      </c>
      <c r="E57" s="426"/>
      <c r="F57" s="428">
        <f t="shared" si="0"/>
        <v>0</v>
      </c>
    </row>
    <row r="58" spans="1:6" x14ac:dyDescent="0.2">
      <c r="A58" s="553"/>
      <c r="B58" s="562"/>
      <c r="C58" s="325"/>
      <c r="D58" s="321"/>
      <c r="E58" s="321"/>
      <c r="F58" s="321">
        <f t="shared" si="0"/>
        <v>0</v>
      </c>
    </row>
    <row r="59" spans="1:6" x14ac:dyDescent="0.2">
      <c r="A59" s="553" t="s">
        <v>182</v>
      </c>
      <c r="B59" s="563" t="s">
        <v>45</v>
      </c>
      <c r="C59" s="557" t="s">
        <v>3</v>
      </c>
      <c r="D59" s="554">
        <v>2</v>
      </c>
      <c r="E59" s="555"/>
      <c r="F59" s="554">
        <f t="shared" si="0"/>
        <v>0</v>
      </c>
    </row>
    <row r="60" spans="1:6" x14ac:dyDescent="0.2">
      <c r="A60" s="553"/>
      <c r="B60" s="563"/>
      <c r="C60" s="557"/>
      <c r="D60" s="554"/>
      <c r="E60" s="554"/>
      <c r="F60" s="554">
        <f t="shared" si="0"/>
        <v>0</v>
      </c>
    </row>
    <row r="61" spans="1:6" x14ac:dyDescent="0.2">
      <c r="A61" s="553" t="s">
        <v>183</v>
      </c>
      <c r="B61" s="563" t="s">
        <v>46</v>
      </c>
      <c r="C61" s="557" t="s">
        <v>3</v>
      </c>
      <c r="D61" s="554">
        <v>1</v>
      </c>
      <c r="E61" s="555"/>
      <c r="F61" s="554">
        <f t="shared" si="0"/>
        <v>0</v>
      </c>
    </row>
    <row r="62" spans="1:6" x14ac:dyDescent="0.2">
      <c r="A62" s="553"/>
      <c r="B62" s="563"/>
      <c r="C62" s="557"/>
      <c r="D62" s="554"/>
      <c r="E62" s="554"/>
      <c r="F62" s="554">
        <f t="shared" si="0"/>
        <v>0</v>
      </c>
    </row>
    <row r="63" spans="1:6" ht="63.75" x14ac:dyDescent="0.2">
      <c r="A63" s="553" t="s">
        <v>184</v>
      </c>
      <c r="B63" s="564" t="s">
        <v>115</v>
      </c>
      <c r="C63" s="557" t="s">
        <v>17</v>
      </c>
      <c r="D63" s="554">
        <v>1</v>
      </c>
      <c r="E63" s="555"/>
      <c r="F63" s="554">
        <f t="shared" si="0"/>
        <v>0</v>
      </c>
    </row>
    <row r="64" spans="1:6" x14ac:dyDescent="0.2">
      <c r="A64" s="553"/>
      <c r="B64" s="564"/>
      <c r="C64" s="557"/>
      <c r="D64" s="554"/>
      <c r="E64" s="554"/>
      <c r="F64" s="554">
        <f t="shared" si="0"/>
        <v>0</v>
      </c>
    </row>
    <row r="65" spans="1:6" ht="51" x14ac:dyDescent="0.2">
      <c r="A65" s="553" t="s">
        <v>185</v>
      </c>
      <c r="B65" s="565" t="s">
        <v>169</v>
      </c>
      <c r="C65" s="557" t="s">
        <v>17</v>
      </c>
      <c r="D65" s="554">
        <v>1</v>
      </c>
      <c r="E65" s="555"/>
      <c r="F65" s="554">
        <f t="shared" si="0"/>
        <v>0</v>
      </c>
    </row>
    <row r="66" spans="1:6" ht="13.5" thickBot="1" x14ac:dyDescent="0.25">
      <c r="A66" s="558"/>
      <c r="B66" s="566"/>
      <c r="C66" s="567"/>
      <c r="D66" s="567"/>
      <c r="E66" s="567"/>
      <c r="F66" s="567">
        <f t="shared" si="0"/>
        <v>0</v>
      </c>
    </row>
    <row r="67" spans="1:6" ht="14.25" thickTop="1" thickBot="1" x14ac:dyDescent="0.25">
      <c r="A67" s="568"/>
      <c r="B67" s="569" t="s">
        <v>86</v>
      </c>
      <c r="C67" s="476"/>
      <c r="D67" s="570"/>
      <c r="E67" s="570" t="s">
        <v>15</v>
      </c>
      <c r="F67" s="570">
        <f>SUM(F43:F66)</f>
        <v>0</v>
      </c>
    </row>
    <row r="68" spans="1:6" ht="13.5" thickTop="1" x14ac:dyDescent="0.2">
      <c r="A68" s="558"/>
      <c r="B68" s="566"/>
      <c r="C68" s="567"/>
      <c r="D68" s="567"/>
      <c r="E68" s="567"/>
      <c r="F68" s="567">
        <f t="shared" si="0"/>
        <v>0</v>
      </c>
    </row>
    <row r="69" spans="1:6" x14ac:dyDescent="0.2">
      <c r="A69" s="558"/>
      <c r="B69" s="566"/>
      <c r="C69" s="567"/>
      <c r="D69" s="567"/>
      <c r="E69" s="567"/>
      <c r="F69" s="567">
        <f t="shared" si="0"/>
        <v>0</v>
      </c>
    </row>
    <row r="70" spans="1:6" s="462" customFormat="1" ht="15.75" x14ac:dyDescent="0.25">
      <c r="A70" s="571" t="s">
        <v>84</v>
      </c>
      <c r="B70" s="572"/>
      <c r="C70" s="573"/>
      <c r="D70" s="573"/>
      <c r="E70" s="573"/>
      <c r="F70" s="573">
        <f t="shared" si="0"/>
        <v>0</v>
      </c>
    </row>
    <row r="71" spans="1:6" s="462" customFormat="1" ht="15.75" x14ac:dyDescent="0.25">
      <c r="A71" s="574"/>
      <c r="B71" s="572"/>
      <c r="C71" s="573"/>
      <c r="D71" s="573"/>
      <c r="E71" s="573"/>
      <c r="F71" s="573">
        <f t="shared" si="0"/>
        <v>0</v>
      </c>
    </row>
    <row r="72" spans="1:6" s="462" customFormat="1" ht="15.75" x14ac:dyDescent="0.25">
      <c r="A72" s="575" t="s">
        <v>43</v>
      </c>
      <c r="B72" s="576"/>
      <c r="C72" s="573"/>
      <c r="D72" s="573"/>
      <c r="E72" s="573"/>
      <c r="F72" s="573">
        <f t="shared" si="0"/>
        <v>0</v>
      </c>
    </row>
    <row r="73" spans="1:6" s="462" customFormat="1" ht="15.75" x14ac:dyDescent="0.25">
      <c r="A73" s="575"/>
      <c r="B73" s="576"/>
      <c r="C73" s="573"/>
      <c r="D73" s="573"/>
      <c r="E73" s="573"/>
      <c r="F73" s="573">
        <f t="shared" si="0"/>
        <v>0</v>
      </c>
    </row>
    <row r="74" spans="1:6" ht="25.5" x14ac:dyDescent="0.2">
      <c r="A74" s="553" t="s">
        <v>186</v>
      </c>
      <c r="B74" s="324" t="s">
        <v>131</v>
      </c>
      <c r="C74" s="325" t="s">
        <v>16</v>
      </c>
      <c r="D74" s="428">
        <v>125</v>
      </c>
      <c r="E74" s="426"/>
      <c r="F74" s="428">
        <f t="shared" si="0"/>
        <v>0</v>
      </c>
    </row>
    <row r="75" spans="1:6" x14ac:dyDescent="0.2">
      <c r="A75" s="553"/>
      <c r="B75" s="324"/>
      <c r="C75" s="325"/>
      <c r="D75" s="321"/>
      <c r="E75" s="321"/>
      <c r="F75" s="321">
        <f t="shared" si="0"/>
        <v>0</v>
      </c>
    </row>
    <row r="76" spans="1:6" ht="51" x14ac:dyDescent="0.2">
      <c r="A76" s="553" t="s">
        <v>187</v>
      </c>
      <c r="B76" s="324" t="s">
        <v>331</v>
      </c>
      <c r="C76" s="325" t="s">
        <v>17</v>
      </c>
      <c r="D76" s="428">
        <v>4</v>
      </c>
      <c r="E76" s="426"/>
      <c r="F76" s="428">
        <f t="shared" si="0"/>
        <v>0</v>
      </c>
    </row>
    <row r="77" spans="1:6" x14ac:dyDescent="0.2">
      <c r="A77" s="553"/>
      <c r="B77" s="324"/>
      <c r="C77" s="325"/>
      <c r="D77" s="321"/>
      <c r="E77" s="321"/>
      <c r="F77" s="321">
        <f t="shared" si="0"/>
        <v>0</v>
      </c>
    </row>
    <row r="78" spans="1:6" ht="25.5" x14ac:dyDescent="0.2">
      <c r="A78" s="553" t="s">
        <v>188</v>
      </c>
      <c r="B78" s="324" t="s">
        <v>60</v>
      </c>
      <c r="C78" s="325" t="s">
        <v>16</v>
      </c>
      <c r="D78" s="428">
        <v>125</v>
      </c>
      <c r="E78" s="426"/>
      <c r="F78" s="428">
        <f t="shared" si="0"/>
        <v>0</v>
      </c>
    </row>
    <row r="79" spans="1:6" x14ac:dyDescent="0.2">
      <c r="A79" s="577"/>
      <c r="B79" s="324"/>
      <c r="C79" s="325"/>
      <c r="D79" s="321"/>
      <c r="E79" s="321"/>
      <c r="F79" s="321">
        <f t="shared" si="0"/>
        <v>0</v>
      </c>
    </row>
    <row r="80" spans="1:6" ht="38.25" x14ac:dyDescent="0.2">
      <c r="A80" s="553" t="s">
        <v>189</v>
      </c>
      <c r="B80" s="324" t="s">
        <v>0</v>
      </c>
      <c r="C80" s="325" t="s">
        <v>17</v>
      </c>
      <c r="D80" s="428">
        <v>10</v>
      </c>
      <c r="E80" s="426"/>
      <c r="F80" s="428">
        <f t="shared" si="0"/>
        <v>0</v>
      </c>
    </row>
    <row r="81" spans="1:6" x14ac:dyDescent="0.2">
      <c r="A81" s="553"/>
      <c r="B81" s="324"/>
      <c r="C81" s="578"/>
      <c r="D81" s="579"/>
      <c r="E81" s="579"/>
      <c r="F81" s="579">
        <f t="shared" si="0"/>
        <v>0</v>
      </c>
    </row>
    <row r="82" spans="1:6" ht="76.5" x14ac:dyDescent="0.2">
      <c r="A82" s="553" t="s">
        <v>190</v>
      </c>
      <c r="B82" s="580" t="s">
        <v>333</v>
      </c>
      <c r="C82" s="325" t="s">
        <v>28</v>
      </c>
      <c r="D82" s="428">
        <v>0</v>
      </c>
      <c r="E82" s="428"/>
      <c r="F82" s="428">
        <f t="shared" si="0"/>
        <v>0</v>
      </c>
    </row>
    <row r="83" spans="1:6" x14ac:dyDescent="0.2">
      <c r="A83" s="577"/>
      <c r="B83" s="580"/>
      <c r="C83" s="325"/>
      <c r="D83" s="321"/>
      <c r="E83" s="321"/>
      <c r="F83" s="321">
        <f t="shared" si="0"/>
        <v>0</v>
      </c>
    </row>
    <row r="84" spans="1:6" ht="51" x14ac:dyDescent="0.2">
      <c r="A84" s="553" t="s">
        <v>191</v>
      </c>
      <c r="B84" s="324" t="s">
        <v>78</v>
      </c>
      <c r="C84" s="325" t="s">
        <v>14</v>
      </c>
      <c r="D84" s="428">
        <f>125*1.65</f>
        <v>206.25</v>
      </c>
      <c r="E84" s="426"/>
      <c r="F84" s="428">
        <f t="shared" si="0"/>
        <v>0</v>
      </c>
    </row>
    <row r="85" spans="1:6" x14ac:dyDescent="0.2">
      <c r="A85" s="553"/>
      <c r="B85" s="324"/>
      <c r="C85" s="325"/>
      <c r="D85" s="321"/>
      <c r="E85" s="321"/>
      <c r="F85" s="321">
        <f t="shared" si="0"/>
        <v>0</v>
      </c>
    </row>
    <row r="86" spans="1:6" ht="38.25" x14ac:dyDescent="0.2">
      <c r="A86" s="553" t="s">
        <v>192</v>
      </c>
      <c r="B86" s="324" t="s">
        <v>41</v>
      </c>
      <c r="C86" s="325" t="s">
        <v>14</v>
      </c>
      <c r="D86" s="428">
        <v>10</v>
      </c>
      <c r="E86" s="426"/>
      <c r="F86" s="428">
        <f t="shared" si="0"/>
        <v>0</v>
      </c>
    </row>
    <row r="87" spans="1:6" x14ac:dyDescent="0.2">
      <c r="A87" s="553"/>
      <c r="B87" s="324"/>
      <c r="C87" s="325"/>
      <c r="D87" s="321"/>
      <c r="E87" s="321"/>
      <c r="F87" s="321">
        <f t="shared" si="0"/>
        <v>0</v>
      </c>
    </row>
    <row r="88" spans="1:6" ht="51" x14ac:dyDescent="0.2">
      <c r="A88" s="553" t="s">
        <v>193</v>
      </c>
      <c r="B88" s="324" t="s">
        <v>87</v>
      </c>
      <c r="C88" s="325" t="s">
        <v>14</v>
      </c>
      <c r="D88" s="428">
        <f>D86+D84</f>
        <v>216.25</v>
      </c>
      <c r="E88" s="426"/>
      <c r="F88" s="428">
        <f t="shared" si="0"/>
        <v>0</v>
      </c>
    </row>
    <row r="89" spans="1:6" x14ac:dyDescent="0.2">
      <c r="A89" s="553"/>
      <c r="B89" s="324"/>
      <c r="C89" s="325"/>
      <c r="D89" s="321"/>
      <c r="E89" s="321"/>
      <c r="F89" s="321">
        <f t="shared" si="0"/>
        <v>0</v>
      </c>
    </row>
    <row r="90" spans="1:6" ht="51" x14ac:dyDescent="0.2">
      <c r="A90" s="553" t="s">
        <v>194</v>
      </c>
      <c r="B90" s="324" t="s">
        <v>54</v>
      </c>
      <c r="C90" s="325" t="s">
        <v>14</v>
      </c>
      <c r="D90" s="428">
        <f>D88</f>
        <v>216.25</v>
      </c>
      <c r="E90" s="426"/>
      <c r="F90" s="428">
        <f t="shared" si="0"/>
        <v>0</v>
      </c>
    </row>
    <row r="91" spans="1:6" x14ac:dyDescent="0.2">
      <c r="A91" s="577"/>
      <c r="B91" s="324"/>
      <c r="C91" s="325"/>
      <c r="D91" s="321"/>
      <c r="E91" s="321"/>
      <c r="F91" s="321">
        <f t="shared" si="0"/>
        <v>0</v>
      </c>
    </row>
    <row r="92" spans="1:6" ht="25.5" x14ac:dyDescent="0.2">
      <c r="A92" s="553" t="s">
        <v>195</v>
      </c>
      <c r="B92" s="324" t="s">
        <v>1</v>
      </c>
      <c r="C92" s="325" t="s">
        <v>28</v>
      </c>
      <c r="D92" s="428">
        <f>125*0.6</f>
        <v>75</v>
      </c>
      <c r="E92" s="426"/>
      <c r="F92" s="428">
        <f t="shared" si="0"/>
        <v>0</v>
      </c>
    </row>
    <row r="93" spans="1:6" x14ac:dyDescent="0.2">
      <c r="A93" s="553"/>
      <c r="B93" s="324"/>
      <c r="C93" s="325"/>
      <c r="D93" s="321"/>
      <c r="E93" s="321"/>
      <c r="F93" s="321">
        <f t="shared" si="0"/>
        <v>0</v>
      </c>
    </row>
    <row r="94" spans="1:6" ht="63.75" x14ac:dyDescent="0.2">
      <c r="A94" s="581" t="s">
        <v>196</v>
      </c>
      <c r="B94" s="582" t="s">
        <v>27</v>
      </c>
      <c r="C94" s="583" t="s">
        <v>14</v>
      </c>
      <c r="D94" s="624">
        <f>D92*0.1</f>
        <v>7.5</v>
      </c>
      <c r="E94" s="623"/>
      <c r="F94" s="624">
        <f t="shared" si="0"/>
        <v>0</v>
      </c>
    </row>
    <row r="95" spans="1:6" x14ac:dyDescent="0.2">
      <c r="A95" s="553"/>
      <c r="B95" s="324"/>
      <c r="C95" s="325"/>
      <c r="D95" s="321"/>
      <c r="E95" s="321"/>
      <c r="F95" s="321">
        <f t="shared" si="0"/>
        <v>0</v>
      </c>
    </row>
    <row r="96" spans="1:6" ht="89.25" x14ac:dyDescent="0.2">
      <c r="A96" s="553" t="s">
        <v>197</v>
      </c>
      <c r="B96" s="324" t="s">
        <v>24</v>
      </c>
      <c r="C96" s="325" t="s">
        <v>14</v>
      </c>
      <c r="D96" s="428">
        <f>125*0.3</f>
        <v>37.5</v>
      </c>
      <c r="E96" s="426"/>
      <c r="F96" s="428">
        <f t="shared" si="0"/>
        <v>0</v>
      </c>
    </row>
    <row r="97" spans="1:6" x14ac:dyDescent="0.2">
      <c r="A97" s="577"/>
      <c r="B97" s="324"/>
      <c r="C97" s="325"/>
      <c r="D97" s="321"/>
      <c r="E97" s="321"/>
      <c r="F97" s="321">
        <f t="shared" si="0"/>
        <v>0</v>
      </c>
    </row>
    <row r="98" spans="1:6" ht="63.75" x14ac:dyDescent="0.2">
      <c r="A98" s="553" t="s">
        <v>198</v>
      </c>
      <c r="B98" s="585" t="s">
        <v>158</v>
      </c>
      <c r="C98" s="325" t="s">
        <v>14</v>
      </c>
      <c r="D98" s="428">
        <f>125*0.5</f>
        <v>62.5</v>
      </c>
      <c r="E98" s="426"/>
      <c r="F98" s="428">
        <f t="shared" si="0"/>
        <v>0</v>
      </c>
    </row>
    <row r="99" spans="1:6" x14ac:dyDescent="0.2">
      <c r="A99" s="553"/>
      <c r="B99" s="585"/>
      <c r="C99" s="325"/>
      <c r="D99" s="321"/>
      <c r="E99" s="321"/>
      <c r="F99" s="321">
        <f t="shared" si="0"/>
        <v>0</v>
      </c>
    </row>
    <row r="100" spans="1:6" ht="63.75" x14ac:dyDescent="0.2">
      <c r="A100" s="553" t="s">
        <v>199</v>
      </c>
      <c r="B100" s="585" t="s">
        <v>159</v>
      </c>
      <c r="C100" s="325" t="s">
        <v>14</v>
      </c>
      <c r="D100" s="428">
        <f>125*0.32</f>
        <v>40</v>
      </c>
      <c r="E100" s="426"/>
      <c r="F100" s="428">
        <f t="shared" si="0"/>
        <v>0</v>
      </c>
    </row>
    <row r="101" spans="1:6" x14ac:dyDescent="0.2">
      <c r="A101" s="553"/>
      <c r="B101" s="585"/>
      <c r="C101" s="325"/>
      <c r="D101" s="321"/>
      <c r="E101" s="321"/>
      <c r="F101" s="321">
        <f t="shared" si="0"/>
        <v>0</v>
      </c>
    </row>
    <row r="102" spans="1:6" ht="76.5" x14ac:dyDescent="0.2">
      <c r="A102" s="553" t="s">
        <v>200</v>
      </c>
      <c r="B102" s="324" t="s">
        <v>88</v>
      </c>
      <c r="C102" s="325" t="s">
        <v>14</v>
      </c>
      <c r="D102" s="428">
        <f>D90</f>
        <v>216.25</v>
      </c>
      <c r="E102" s="426"/>
      <c r="F102" s="428">
        <f t="shared" si="0"/>
        <v>0</v>
      </c>
    </row>
    <row r="103" spans="1:6" x14ac:dyDescent="0.2">
      <c r="A103" s="553"/>
      <c r="B103" s="324"/>
      <c r="C103" s="325"/>
      <c r="D103" s="321"/>
      <c r="E103" s="321"/>
      <c r="F103" s="321">
        <f t="shared" si="0"/>
        <v>0</v>
      </c>
    </row>
    <row r="104" spans="1:6" ht="63.75" x14ac:dyDescent="0.2">
      <c r="A104" s="553" t="s">
        <v>201</v>
      </c>
      <c r="B104" s="324" t="s">
        <v>161</v>
      </c>
      <c r="C104" s="325" t="s">
        <v>14</v>
      </c>
      <c r="D104" s="428">
        <f>125*0.3</f>
        <v>37.5</v>
      </c>
      <c r="E104" s="426"/>
      <c r="F104" s="428">
        <f t="shared" si="0"/>
        <v>0</v>
      </c>
    </row>
    <row r="105" spans="1:6" x14ac:dyDescent="0.2">
      <c r="A105" s="577"/>
      <c r="B105" s="324"/>
      <c r="C105" s="325"/>
      <c r="D105" s="321"/>
      <c r="E105" s="321"/>
      <c r="F105" s="321">
        <f t="shared" ref="F105:F161" si="1">D105*E105</f>
        <v>0</v>
      </c>
    </row>
    <row r="106" spans="1:6" ht="51" x14ac:dyDescent="0.2">
      <c r="A106" s="553" t="s">
        <v>202</v>
      </c>
      <c r="B106" s="324" t="s">
        <v>162</v>
      </c>
      <c r="C106" s="325" t="s">
        <v>28</v>
      </c>
      <c r="D106" s="428">
        <f>125*3.5</f>
        <v>437.5</v>
      </c>
      <c r="E106" s="426"/>
      <c r="F106" s="428">
        <f t="shared" si="1"/>
        <v>0</v>
      </c>
    </row>
    <row r="107" spans="1:6" x14ac:dyDescent="0.2">
      <c r="A107" s="553"/>
      <c r="B107" s="324"/>
      <c r="C107" s="325"/>
      <c r="D107" s="321"/>
      <c r="E107" s="321"/>
      <c r="F107" s="321">
        <f t="shared" si="1"/>
        <v>0</v>
      </c>
    </row>
    <row r="108" spans="1:6" ht="63.75" x14ac:dyDescent="0.2">
      <c r="A108" s="553" t="s">
        <v>203</v>
      </c>
      <c r="B108" s="324" t="s">
        <v>163</v>
      </c>
      <c r="C108" s="325" t="s">
        <v>28</v>
      </c>
      <c r="D108" s="428">
        <f>D106</f>
        <v>437.5</v>
      </c>
      <c r="E108" s="426"/>
      <c r="F108" s="428">
        <f t="shared" si="1"/>
        <v>0</v>
      </c>
    </row>
    <row r="109" spans="1:6" x14ac:dyDescent="0.2">
      <c r="A109" s="553"/>
      <c r="B109" s="324"/>
      <c r="C109" s="325"/>
      <c r="D109" s="321"/>
      <c r="E109" s="321"/>
      <c r="F109" s="321">
        <f t="shared" si="1"/>
        <v>0</v>
      </c>
    </row>
    <row r="110" spans="1:6" ht="63.75" x14ac:dyDescent="0.2">
      <c r="A110" s="553" t="s">
        <v>204</v>
      </c>
      <c r="B110" s="324" t="s">
        <v>160</v>
      </c>
      <c r="C110" s="325" t="s">
        <v>28</v>
      </c>
      <c r="D110" s="428">
        <f>D108</f>
        <v>437.5</v>
      </c>
      <c r="E110" s="426"/>
      <c r="F110" s="428">
        <f t="shared" si="1"/>
        <v>0</v>
      </c>
    </row>
    <row r="111" spans="1:6" x14ac:dyDescent="0.2">
      <c r="A111" s="577"/>
      <c r="B111" s="324"/>
      <c r="C111" s="325"/>
      <c r="D111" s="321"/>
      <c r="E111" s="321"/>
      <c r="F111" s="321">
        <f t="shared" si="1"/>
        <v>0</v>
      </c>
    </row>
    <row r="112" spans="1:6" ht="25.5" x14ac:dyDescent="0.2">
      <c r="A112" s="553" t="s">
        <v>205</v>
      </c>
      <c r="B112" s="324" t="s">
        <v>2</v>
      </c>
      <c r="C112" s="325" t="s">
        <v>3</v>
      </c>
      <c r="D112" s="428">
        <v>1</v>
      </c>
      <c r="E112" s="426"/>
      <c r="F112" s="428">
        <f t="shared" si="1"/>
        <v>0</v>
      </c>
    </row>
    <row r="113" spans="1:6" x14ac:dyDescent="0.2">
      <c r="A113" s="553"/>
      <c r="B113" s="324"/>
      <c r="C113" s="325"/>
      <c r="D113" s="321"/>
      <c r="E113" s="321"/>
      <c r="F113" s="321">
        <f t="shared" si="1"/>
        <v>0</v>
      </c>
    </row>
    <row r="114" spans="1:6" ht="63.75" x14ac:dyDescent="0.2">
      <c r="A114" s="581" t="s">
        <v>206</v>
      </c>
      <c r="B114" s="586" t="s">
        <v>55</v>
      </c>
      <c r="C114" s="583" t="s">
        <v>17</v>
      </c>
      <c r="D114" s="624">
        <v>2</v>
      </c>
      <c r="E114" s="623"/>
      <c r="F114" s="624">
        <f t="shared" si="1"/>
        <v>0</v>
      </c>
    </row>
    <row r="115" spans="1:6" x14ac:dyDescent="0.2">
      <c r="A115" s="553"/>
      <c r="B115" s="587"/>
      <c r="C115" s="325"/>
      <c r="D115" s="321"/>
      <c r="E115" s="321"/>
      <c r="F115" s="321">
        <f t="shared" si="1"/>
        <v>0</v>
      </c>
    </row>
    <row r="116" spans="1:6" ht="38.25" x14ac:dyDescent="0.2">
      <c r="A116" s="553" t="s">
        <v>207</v>
      </c>
      <c r="B116" s="588" t="s">
        <v>47</v>
      </c>
      <c r="C116" s="325" t="s">
        <v>17</v>
      </c>
      <c r="D116" s="428">
        <v>4</v>
      </c>
      <c r="E116" s="426"/>
      <c r="F116" s="428">
        <f t="shared" si="1"/>
        <v>0</v>
      </c>
    </row>
    <row r="117" spans="1:6" x14ac:dyDescent="0.2">
      <c r="A117" s="553"/>
      <c r="B117" s="589"/>
      <c r="C117" s="325"/>
      <c r="D117" s="321"/>
      <c r="E117" s="321"/>
      <c r="F117" s="321">
        <f t="shared" si="1"/>
        <v>0</v>
      </c>
    </row>
    <row r="118" spans="1:6" ht="51" x14ac:dyDescent="0.2">
      <c r="A118" s="553" t="s">
        <v>208</v>
      </c>
      <c r="B118" s="324" t="s">
        <v>22</v>
      </c>
      <c r="C118" s="325" t="s">
        <v>17</v>
      </c>
      <c r="D118" s="428">
        <v>5</v>
      </c>
      <c r="E118" s="426"/>
      <c r="F118" s="428">
        <f t="shared" si="1"/>
        <v>0</v>
      </c>
    </row>
    <row r="119" spans="1:6" x14ac:dyDescent="0.2">
      <c r="A119" s="553"/>
      <c r="B119" s="324"/>
      <c r="C119" s="325"/>
      <c r="D119" s="321"/>
      <c r="E119" s="321"/>
      <c r="F119" s="321">
        <f t="shared" si="1"/>
        <v>0</v>
      </c>
    </row>
    <row r="120" spans="1:6" ht="51" x14ac:dyDescent="0.2">
      <c r="A120" s="553" t="s">
        <v>209</v>
      </c>
      <c r="B120" s="324" t="s">
        <v>4</v>
      </c>
      <c r="C120" s="325" t="s">
        <v>17</v>
      </c>
      <c r="D120" s="428">
        <v>3</v>
      </c>
      <c r="E120" s="426"/>
      <c r="F120" s="428">
        <f t="shared" si="1"/>
        <v>0</v>
      </c>
    </row>
    <row r="121" spans="1:6" x14ac:dyDescent="0.2">
      <c r="A121" s="577"/>
      <c r="B121" s="324"/>
      <c r="C121" s="325"/>
      <c r="D121" s="321"/>
      <c r="E121" s="321"/>
      <c r="F121" s="321">
        <f t="shared" si="1"/>
        <v>0</v>
      </c>
    </row>
    <row r="122" spans="1:6" x14ac:dyDescent="0.2">
      <c r="A122" s="590"/>
      <c r="B122" s="590" t="s">
        <v>39</v>
      </c>
      <c r="C122" s="325"/>
      <c r="D122" s="321"/>
      <c r="E122" s="321"/>
      <c r="F122" s="321">
        <f t="shared" si="1"/>
        <v>0</v>
      </c>
    </row>
    <row r="123" spans="1:6" x14ac:dyDescent="0.2">
      <c r="A123" s="590"/>
      <c r="B123" s="324"/>
      <c r="C123" s="325"/>
      <c r="D123" s="321"/>
      <c r="E123" s="321"/>
      <c r="F123" s="321">
        <f t="shared" si="1"/>
        <v>0</v>
      </c>
    </row>
    <row r="124" spans="1:6" ht="76.5" x14ac:dyDescent="0.2">
      <c r="A124" s="553" t="s">
        <v>210</v>
      </c>
      <c r="B124" s="585" t="s">
        <v>103</v>
      </c>
      <c r="C124" s="325" t="s">
        <v>17</v>
      </c>
      <c r="D124" s="428">
        <v>5</v>
      </c>
      <c r="E124" s="426"/>
      <c r="F124" s="428">
        <f t="shared" si="1"/>
        <v>0</v>
      </c>
    </row>
    <row r="125" spans="1:6" x14ac:dyDescent="0.2">
      <c r="A125" s="577"/>
      <c r="B125" s="591"/>
      <c r="C125" s="325"/>
      <c r="D125" s="321"/>
      <c r="E125" s="321"/>
      <c r="F125" s="321">
        <f t="shared" si="1"/>
        <v>0</v>
      </c>
    </row>
    <row r="126" spans="1:6" ht="51" x14ac:dyDescent="0.2">
      <c r="A126" s="553" t="s">
        <v>211</v>
      </c>
      <c r="B126" s="591" t="s">
        <v>104</v>
      </c>
      <c r="C126" s="325" t="s">
        <v>17</v>
      </c>
      <c r="D126" s="428">
        <v>1</v>
      </c>
      <c r="E126" s="426"/>
      <c r="F126" s="428">
        <f t="shared" si="1"/>
        <v>0</v>
      </c>
    </row>
    <row r="127" spans="1:6" x14ac:dyDescent="0.2">
      <c r="A127" s="553"/>
      <c r="B127" s="591"/>
      <c r="C127" s="325"/>
      <c r="D127" s="321"/>
      <c r="E127" s="321"/>
      <c r="F127" s="321">
        <f t="shared" si="1"/>
        <v>0</v>
      </c>
    </row>
    <row r="128" spans="1:6" ht="51" x14ac:dyDescent="0.2">
      <c r="A128" s="553" t="s">
        <v>212</v>
      </c>
      <c r="B128" s="585" t="s">
        <v>105</v>
      </c>
      <c r="C128" s="325" t="s">
        <v>17</v>
      </c>
      <c r="D128" s="428">
        <v>2</v>
      </c>
      <c r="E128" s="426"/>
      <c r="F128" s="428">
        <f t="shared" si="1"/>
        <v>0</v>
      </c>
    </row>
    <row r="129" spans="1:6" x14ac:dyDescent="0.2">
      <c r="A129" s="553"/>
      <c r="B129" s="591"/>
      <c r="C129" s="325"/>
      <c r="D129" s="321"/>
      <c r="E129" s="321"/>
      <c r="F129" s="321">
        <f t="shared" si="1"/>
        <v>0</v>
      </c>
    </row>
    <row r="130" spans="1:6" ht="63.75" x14ac:dyDescent="0.2">
      <c r="A130" s="553" t="s">
        <v>213</v>
      </c>
      <c r="B130" s="324" t="s">
        <v>66</v>
      </c>
      <c r="C130" s="325" t="s">
        <v>16</v>
      </c>
      <c r="D130" s="428">
        <v>125</v>
      </c>
      <c r="E130" s="426"/>
      <c r="F130" s="428">
        <f t="shared" si="1"/>
        <v>0</v>
      </c>
    </row>
    <row r="131" spans="1:6" x14ac:dyDescent="0.2">
      <c r="A131" s="577"/>
      <c r="B131" s="324"/>
      <c r="C131" s="325"/>
      <c r="D131" s="321"/>
      <c r="E131" s="321"/>
      <c r="F131" s="321">
        <f t="shared" si="1"/>
        <v>0</v>
      </c>
    </row>
    <row r="132" spans="1:6" x14ac:dyDescent="0.2">
      <c r="A132" s="590"/>
      <c r="B132" s="590" t="s">
        <v>62</v>
      </c>
      <c r="C132" s="325"/>
      <c r="D132" s="321"/>
      <c r="E132" s="321"/>
      <c r="F132" s="321">
        <f t="shared" si="1"/>
        <v>0</v>
      </c>
    </row>
    <row r="133" spans="1:6" x14ac:dyDescent="0.2">
      <c r="A133" s="590"/>
      <c r="B133" s="591"/>
      <c r="C133" s="325"/>
      <c r="D133" s="321"/>
      <c r="E133" s="321"/>
      <c r="F133" s="321">
        <f t="shared" si="1"/>
        <v>0</v>
      </c>
    </row>
    <row r="134" spans="1:6" ht="51" x14ac:dyDescent="0.2">
      <c r="A134" s="553" t="s">
        <v>214</v>
      </c>
      <c r="B134" s="324" t="s">
        <v>106</v>
      </c>
      <c r="C134" s="325" t="s">
        <v>16</v>
      </c>
      <c r="D134" s="428">
        <v>125</v>
      </c>
      <c r="E134" s="426"/>
      <c r="F134" s="428">
        <f t="shared" si="1"/>
        <v>0</v>
      </c>
    </row>
    <row r="135" spans="1:6" x14ac:dyDescent="0.2">
      <c r="A135" s="553"/>
      <c r="B135" s="324"/>
      <c r="C135" s="325"/>
      <c r="D135" s="321"/>
      <c r="E135" s="321"/>
      <c r="F135" s="321">
        <f t="shared" si="1"/>
        <v>0</v>
      </c>
    </row>
    <row r="136" spans="1:6" ht="51" x14ac:dyDescent="0.2">
      <c r="A136" s="553" t="s">
        <v>215</v>
      </c>
      <c r="B136" s="324" t="s">
        <v>61</v>
      </c>
      <c r="C136" s="592"/>
      <c r="D136" s="472">
        <v>0.1</v>
      </c>
      <c r="E136" s="472"/>
      <c r="F136" s="327">
        <f>SUM(F74:F134)*D136</f>
        <v>0</v>
      </c>
    </row>
    <row r="137" spans="1:6" ht="13.5" thickBot="1" x14ac:dyDescent="0.25">
      <c r="A137" s="577"/>
      <c r="B137" s="324"/>
      <c r="C137" s="325"/>
      <c r="D137" s="321"/>
      <c r="E137" s="321"/>
      <c r="F137" s="321">
        <f t="shared" si="1"/>
        <v>0</v>
      </c>
    </row>
    <row r="138" spans="1:6" ht="14.25" thickTop="1" thickBot="1" x14ac:dyDescent="0.25">
      <c r="A138" s="568"/>
      <c r="B138" s="569" t="s">
        <v>10</v>
      </c>
      <c r="C138" s="476"/>
      <c r="D138" s="570"/>
      <c r="E138" s="570" t="s">
        <v>15</v>
      </c>
      <c r="F138" s="570">
        <f>SUM(F74:F136)</f>
        <v>0</v>
      </c>
    </row>
    <row r="139" spans="1:6" ht="13.5" thickTop="1" x14ac:dyDescent="0.2">
      <c r="A139" s="590"/>
      <c r="B139" s="593"/>
      <c r="C139" s="567"/>
      <c r="D139" s="594"/>
      <c r="E139" s="594"/>
      <c r="F139" s="594">
        <f t="shared" si="1"/>
        <v>0</v>
      </c>
    </row>
    <row r="140" spans="1:6" x14ac:dyDescent="0.2">
      <c r="A140" s="590"/>
      <c r="B140" s="593"/>
      <c r="C140" s="567"/>
      <c r="D140" s="594"/>
      <c r="E140" s="594"/>
      <c r="F140" s="594">
        <f t="shared" si="1"/>
        <v>0</v>
      </c>
    </row>
    <row r="141" spans="1:6" ht="15.75" x14ac:dyDescent="0.25">
      <c r="A141" s="595" t="s">
        <v>82</v>
      </c>
      <c r="B141" s="596"/>
      <c r="C141" s="573"/>
      <c r="D141" s="597"/>
      <c r="E141" s="597"/>
      <c r="F141" s="597">
        <f t="shared" si="1"/>
        <v>0</v>
      </c>
    </row>
    <row r="142" spans="1:6" x14ac:dyDescent="0.2">
      <c r="A142" s="590"/>
      <c r="B142" s="593"/>
      <c r="C142" s="567"/>
      <c r="D142" s="594"/>
      <c r="E142" s="594"/>
      <c r="F142" s="594">
        <f t="shared" si="1"/>
        <v>0</v>
      </c>
    </row>
    <row r="143" spans="1:6" ht="51" x14ac:dyDescent="0.2">
      <c r="A143" s="553" t="s">
        <v>216</v>
      </c>
      <c r="B143" s="324" t="s">
        <v>5</v>
      </c>
      <c r="C143" s="325" t="s">
        <v>17</v>
      </c>
      <c r="D143" s="428">
        <v>1</v>
      </c>
      <c r="E143" s="426"/>
      <c r="F143" s="428">
        <f t="shared" si="1"/>
        <v>0</v>
      </c>
    </row>
    <row r="144" spans="1:6" x14ac:dyDescent="0.2">
      <c r="A144" s="553"/>
      <c r="B144" s="324"/>
      <c r="C144" s="325"/>
      <c r="D144" s="321"/>
      <c r="E144" s="321"/>
      <c r="F144" s="321">
        <f t="shared" si="1"/>
        <v>0</v>
      </c>
    </row>
    <row r="145" spans="1:6" ht="25.5" x14ac:dyDescent="0.2">
      <c r="A145" s="553" t="s">
        <v>217</v>
      </c>
      <c r="B145" s="324" t="s">
        <v>32</v>
      </c>
      <c r="C145" s="325" t="s">
        <v>16</v>
      </c>
      <c r="D145" s="428">
        <v>125</v>
      </c>
      <c r="E145" s="426"/>
      <c r="F145" s="428">
        <f t="shared" si="1"/>
        <v>0</v>
      </c>
    </row>
    <row r="146" spans="1:6" x14ac:dyDescent="0.2">
      <c r="A146" s="553"/>
      <c r="B146" s="324"/>
      <c r="C146" s="325"/>
      <c r="D146" s="321"/>
      <c r="E146" s="321"/>
      <c r="F146" s="321">
        <f t="shared" si="1"/>
        <v>0</v>
      </c>
    </row>
    <row r="147" spans="1:6" ht="25.5" x14ac:dyDescent="0.2">
      <c r="A147" s="553" t="s">
        <v>218</v>
      </c>
      <c r="B147" s="324" t="s">
        <v>33</v>
      </c>
      <c r="C147" s="325" t="s">
        <v>16</v>
      </c>
      <c r="D147" s="428">
        <v>125</v>
      </c>
      <c r="E147" s="426"/>
      <c r="F147" s="428">
        <f t="shared" si="1"/>
        <v>0</v>
      </c>
    </row>
    <row r="148" spans="1:6" x14ac:dyDescent="0.2">
      <c r="A148" s="553"/>
      <c r="B148" s="324"/>
      <c r="C148" s="325"/>
      <c r="D148" s="321"/>
      <c r="E148" s="321"/>
      <c r="F148" s="321">
        <f t="shared" si="1"/>
        <v>0</v>
      </c>
    </row>
    <row r="149" spans="1:6" s="444" customFormat="1" ht="25.5" x14ac:dyDescent="0.2">
      <c r="A149" s="553" t="s">
        <v>219</v>
      </c>
      <c r="B149" s="324" t="s">
        <v>42</v>
      </c>
      <c r="C149" s="325" t="s">
        <v>17</v>
      </c>
      <c r="D149" s="428">
        <v>23</v>
      </c>
      <c r="E149" s="426"/>
      <c r="F149" s="428">
        <f t="shared" si="1"/>
        <v>0</v>
      </c>
    </row>
    <row r="150" spans="1:6" s="444" customFormat="1" x14ac:dyDescent="0.2">
      <c r="A150" s="553"/>
      <c r="B150" s="324"/>
      <c r="C150" s="325"/>
      <c r="D150" s="321"/>
      <c r="E150" s="321"/>
      <c r="F150" s="321">
        <f t="shared" si="1"/>
        <v>0</v>
      </c>
    </row>
    <row r="151" spans="1:6" s="462" customFormat="1" ht="15" x14ac:dyDescent="0.2">
      <c r="A151" s="553" t="s">
        <v>220</v>
      </c>
      <c r="B151" s="324" t="s">
        <v>38</v>
      </c>
      <c r="C151" s="325" t="s">
        <v>16</v>
      </c>
      <c r="D151" s="428">
        <v>126</v>
      </c>
      <c r="E151" s="426"/>
      <c r="F151" s="428">
        <f t="shared" si="1"/>
        <v>0</v>
      </c>
    </row>
    <row r="152" spans="1:6" s="462" customFormat="1" ht="15" x14ac:dyDescent="0.2">
      <c r="A152" s="553"/>
      <c r="B152" s="324"/>
      <c r="C152" s="325"/>
      <c r="D152" s="321"/>
      <c r="E152" s="321"/>
      <c r="F152" s="321">
        <f t="shared" si="1"/>
        <v>0</v>
      </c>
    </row>
    <row r="153" spans="1:6" ht="76.5" x14ac:dyDescent="0.2">
      <c r="A153" s="553" t="s">
        <v>221</v>
      </c>
      <c r="B153" s="324" t="s">
        <v>68</v>
      </c>
      <c r="C153" s="325" t="s">
        <v>17</v>
      </c>
      <c r="D153" s="428">
        <v>2</v>
      </c>
      <c r="E153" s="426"/>
      <c r="F153" s="428">
        <f t="shared" si="1"/>
        <v>0</v>
      </c>
    </row>
    <row r="154" spans="1:6" x14ac:dyDescent="0.2">
      <c r="A154" s="577"/>
      <c r="B154" s="324"/>
      <c r="C154" s="325"/>
      <c r="D154" s="321"/>
      <c r="E154" s="321"/>
      <c r="F154" s="321">
        <f t="shared" si="1"/>
        <v>0</v>
      </c>
    </row>
    <row r="155" spans="1:6" x14ac:dyDescent="0.2">
      <c r="A155" s="553" t="s">
        <v>222</v>
      </c>
      <c r="B155" s="324" t="s">
        <v>69</v>
      </c>
      <c r="C155" s="325" t="s">
        <v>17</v>
      </c>
      <c r="D155" s="428">
        <v>6</v>
      </c>
      <c r="E155" s="426"/>
      <c r="F155" s="428">
        <f t="shared" si="1"/>
        <v>0</v>
      </c>
    </row>
    <row r="156" spans="1:6" x14ac:dyDescent="0.2">
      <c r="A156" s="553"/>
      <c r="B156" s="324"/>
      <c r="C156" s="325"/>
      <c r="D156" s="321"/>
      <c r="E156" s="321"/>
      <c r="F156" s="321">
        <f t="shared" si="1"/>
        <v>0</v>
      </c>
    </row>
    <row r="157" spans="1:6" x14ac:dyDescent="0.2">
      <c r="A157" s="553" t="s">
        <v>223</v>
      </c>
      <c r="B157" s="324" t="s">
        <v>36</v>
      </c>
      <c r="C157" s="325" t="s">
        <v>17</v>
      </c>
      <c r="D157" s="428">
        <v>17</v>
      </c>
      <c r="E157" s="426"/>
      <c r="F157" s="428">
        <f t="shared" si="1"/>
        <v>0</v>
      </c>
    </row>
    <row r="158" spans="1:6" x14ac:dyDescent="0.2">
      <c r="A158" s="553"/>
      <c r="B158" s="324"/>
      <c r="C158" s="325"/>
      <c r="D158" s="321"/>
      <c r="E158" s="321"/>
      <c r="F158" s="321">
        <f t="shared" si="1"/>
        <v>0</v>
      </c>
    </row>
    <row r="159" spans="1:6" ht="25.5" x14ac:dyDescent="0.2">
      <c r="A159" s="598" t="s">
        <v>224</v>
      </c>
      <c r="B159" s="324" t="s">
        <v>63</v>
      </c>
      <c r="C159" s="325" t="s">
        <v>17</v>
      </c>
      <c r="D159" s="428">
        <v>4</v>
      </c>
      <c r="E159" s="426"/>
      <c r="F159" s="428">
        <f t="shared" si="1"/>
        <v>0</v>
      </c>
    </row>
    <row r="160" spans="1:6" x14ac:dyDescent="0.2">
      <c r="A160" s="598"/>
      <c r="B160" s="324"/>
      <c r="C160" s="325"/>
      <c r="D160" s="321"/>
      <c r="E160" s="321"/>
      <c r="F160" s="321">
        <f t="shared" si="1"/>
        <v>0</v>
      </c>
    </row>
    <row r="161" spans="1:6" ht="25.5" x14ac:dyDescent="0.2">
      <c r="A161" s="598" t="s">
        <v>225</v>
      </c>
      <c r="B161" s="324" t="s">
        <v>64</v>
      </c>
      <c r="C161" s="325" t="s">
        <v>17</v>
      </c>
      <c r="D161" s="428">
        <v>1</v>
      </c>
      <c r="E161" s="426"/>
      <c r="F161" s="428">
        <f t="shared" si="1"/>
        <v>0</v>
      </c>
    </row>
    <row r="162" spans="1:6" x14ac:dyDescent="0.2">
      <c r="A162" s="598"/>
      <c r="B162" s="324"/>
      <c r="C162" s="325"/>
      <c r="D162" s="321"/>
      <c r="E162" s="321"/>
      <c r="F162" s="321">
        <f t="shared" ref="F162:F211" si="2">D162*E162</f>
        <v>0</v>
      </c>
    </row>
    <row r="163" spans="1:6" ht="25.5" x14ac:dyDescent="0.2">
      <c r="A163" s="553" t="s">
        <v>226</v>
      </c>
      <c r="B163" s="563" t="s">
        <v>65</v>
      </c>
      <c r="C163" s="325" t="s">
        <v>17</v>
      </c>
      <c r="D163" s="428">
        <v>1</v>
      </c>
      <c r="E163" s="426"/>
      <c r="F163" s="428">
        <f t="shared" si="2"/>
        <v>0</v>
      </c>
    </row>
    <row r="164" spans="1:6" x14ac:dyDescent="0.2">
      <c r="A164" s="553"/>
      <c r="B164" s="563"/>
      <c r="C164" s="325"/>
      <c r="D164" s="321"/>
      <c r="E164" s="321"/>
      <c r="F164" s="321">
        <f t="shared" si="2"/>
        <v>0</v>
      </c>
    </row>
    <row r="165" spans="1:6" ht="25.5" x14ac:dyDescent="0.2">
      <c r="A165" s="553" t="s">
        <v>227</v>
      </c>
      <c r="B165" s="563" t="s">
        <v>164</v>
      </c>
      <c r="C165" s="325" t="s">
        <v>17</v>
      </c>
      <c r="D165" s="428">
        <v>1</v>
      </c>
      <c r="E165" s="426"/>
      <c r="F165" s="428">
        <f t="shared" si="2"/>
        <v>0</v>
      </c>
    </row>
    <row r="166" spans="1:6" x14ac:dyDescent="0.2">
      <c r="A166" s="553"/>
      <c r="B166" s="563"/>
      <c r="C166" s="325"/>
      <c r="D166" s="321"/>
      <c r="E166" s="321"/>
      <c r="F166" s="321">
        <f t="shared" si="2"/>
        <v>0</v>
      </c>
    </row>
    <row r="167" spans="1:6" ht="38.25" x14ac:dyDescent="0.2">
      <c r="A167" s="553" t="s">
        <v>228</v>
      </c>
      <c r="B167" s="580" t="s">
        <v>70</v>
      </c>
      <c r="C167" s="325" t="s">
        <v>17</v>
      </c>
      <c r="D167" s="428">
        <v>1</v>
      </c>
      <c r="E167" s="426"/>
      <c r="F167" s="428">
        <f t="shared" si="2"/>
        <v>0</v>
      </c>
    </row>
    <row r="168" spans="1:6" x14ac:dyDescent="0.2">
      <c r="A168" s="577"/>
      <c r="B168" s="599"/>
      <c r="C168" s="325"/>
      <c r="D168" s="321"/>
      <c r="E168" s="321"/>
      <c r="F168" s="321">
        <f t="shared" si="2"/>
        <v>0</v>
      </c>
    </row>
    <row r="169" spans="1:6" ht="38.25" x14ac:dyDescent="0.2">
      <c r="A169" s="553" t="s">
        <v>230</v>
      </c>
      <c r="B169" s="324" t="s">
        <v>23</v>
      </c>
      <c r="C169" s="325" t="s">
        <v>16</v>
      </c>
      <c r="D169" s="428">
        <v>125</v>
      </c>
      <c r="E169" s="426"/>
      <c r="F169" s="428">
        <f t="shared" si="2"/>
        <v>0</v>
      </c>
    </row>
    <row r="170" spans="1:6" x14ac:dyDescent="0.2">
      <c r="A170" s="553"/>
      <c r="B170" s="324"/>
      <c r="C170" s="325"/>
      <c r="D170" s="321"/>
      <c r="E170" s="321"/>
      <c r="F170" s="321">
        <f t="shared" si="2"/>
        <v>0</v>
      </c>
    </row>
    <row r="171" spans="1:6" ht="51" x14ac:dyDescent="0.2">
      <c r="A171" s="553" t="s">
        <v>229</v>
      </c>
      <c r="B171" s="585" t="s">
        <v>56</v>
      </c>
      <c r="C171" s="325" t="s">
        <v>16</v>
      </c>
      <c r="D171" s="428">
        <v>125</v>
      </c>
      <c r="E171" s="426"/>
      <c r="F171" s="428">
        <f t="shared" si="2"/>
        <v>0</v>
      </c>
    </row>
    <row r="172" spans="1:6" x14ac:dyDescent="0.2">
      <c r="A172" s="553"/>
      <c r="B172" s="585"/>
      <c r="C172" s="325"/>
      <c r="D172" s="321"/>
      <c r="E172" s="321"/>
      <c r="F172" s="321">
        <f t="shared" si="2"/>
        <v>0</v>
      </c>
    </row>
    <row r="173" spans="1:6" ht="38.25" x14ac:dyDescent="0.2">
      <c r="A173" s="553" t="s">
        <v>231</v>
      </c>
      <c r="B173" s="324" t="s">
        <v>6</v>
      </c>
      <c r="C173" s="325" t="s">
        <v>16</v>
      </c>
      <c r="D173" s="428">
        <v>125</v>
      </c>
      <c r="E173" s="426"/>
      <c r="F173" s="428">
        <f t="shared" si="2"/>
        <v>0</v>
      </c>
    </row>
    <row r="174" spans="1:6" x14ac:dyDescent="0.2">
      <c r="A174" s="581"/>
      <c r="B174" s="582"/>
      <c r="C174" s="583"/>
      <c r="D174" s="584"/>
      <c r="E174" s="584"/>
      <c r="F174" s="584">
        <f t="shared" si="2"/>
        <v>0</v>
      </c>
    </row>
    <row r="175" spans="1:6" ht="25.5" x14ac:dyDescent="0.2">
      <c r="A175" s="553" t="s">
        <v>232</v>
      </c>
      <c r="B175" s="324" t="s">
        <v>21</v>
      </c>
      <c r="C175" s="325" t="s">
        <v>17</v>
      </c>
      <c r="D175" s="428">
        <v>4</v>
      </c>
      <c r="E175" s="426"/>
      <c r="F175" s="428">
        <f t="shared" si="2"/>
        <v>0</v>
      </c>
    </row>
    <row r="176" spans="1:6" x14ac:dyDescent="0.2">
      <c r="A176" s="553"/>
      <c r="B176" s="324"/>
      <c r="C176" s="325"/>
      <c r="D176" s="321"/>
      <c r="E176" s="321"/>
      <c r="F176" s="321">
        <f t="shared" si="2"/>
        <v>0</v>
      </c>
    </row>
    <row r="177" spans="1:6" ht="25.5" x14ac:dyDescent="0.2">
      <c r="A177" s="553" t="s">
        <v>233</v>
      </c>
      <c r="B177" s="600" t="s">
        <v>50</v>
      </c>
      <c r="C177" s="325" t="s">
        <v>17</v>
      </c>
      <c r="D177" s="428">
        <v>2</v>
      </c>
      <c r="E177" s="426"/>
      <c r="F177" s="428">
        <f t="shared" si="2"/>
        <v>0</v>
      </c>
    </row>
    <row r="178" spans="1:6" x14ac:dyDescent="0.2">
      <c r="A178" s="553"/>
      <c r="B178" s="600"/>
      <c r="C178" s="325"/>
      <c r="D178" s="321"/>
      <c r="E178" s="321"/>
      <c r="F178" s="321">
        <f t="shared" si="2"/>
        <v>0</v>
      </c>
    </row>
    <row r="179" spans="1:6" ht="38.25" x14ac:dyDescent="0.2">
      <c r="A179" s="553" t="s">
        <v>234</v>
      </c>
      <c r="B179" s="324" t="s">
        <v>133</v>
      </c>
      <c r="C179" s="592"/>
      <c r="D179" s="472">
        <v>0.1</v>
      </c>
      <c r="E179" s="472"/>
      <c r="F179" s="327">
        <f>SUM(F143:F178)*D179</f>
        <v>0</v>
      </c>
    </row>
    <row r="180" spans="1:6" ht="13.5" thickBot="1" x14ac:dyDescent="0.25">
      <c r="A180" s="577"/>
      <c r="B180" s="324"/>
      <c r="C180" s="325"/>
      <c r="D180" s="321"/>
      <c r="E180" s="321"/>
      <c r="F180" s="321">
        <f t="shared" si="2"/>
        <v>0</v>
      </c>
    </row>
    <row r="181" spans="1:6" ht="14.25" thickTop="1" thickBot="1" x14ac:dyDescent="0.25">
      <c r="A181" s="601"/>
      <c r="B181" s="569" t="s">
        <v>11</v>
      </c>
      <c r="C181" s="476"/>
      <c r="D181" s="570"/>
      <c r="E181" s="570" t="s">
        <v>15</v>
      </c>
      <c r="F181" s="570">
        <f>SUM(F143:F180)</f>
        <v>0</v>
      </c>
    </row>
    <row r="182" spans="1:6" ht="13.5" thickTop="1" x14ac:dyDescent="0.2">
      <c r="A182" s="590"/>
      <c r="B182" s="593"/>
      <c r="C182" s="567"/>
      <c r="D182" s="594"/>
      <c r="E182" s="594"/>
      <c r="F182" s="594">
        <f t="shared" si="2"/>
        <v>0</v>
      </c>
    </row>
    <row r="183" spans="1:6" ht="15.75" x14ac:dyDescent="0.25">
      <c r="A183" s="595" t="s">
        <v>83</v>
      </c>
      <c r="B183" s="596"/>
      <c r="C183" s="573"/>
      <c r="D183" s="597"/>
      <c r="E183" s="597"/>
      <c r="F183" s="597">
        <f t="shared" si="2"/>
        <v>0</v>
      </c>
    </row>
    <row r="184" spans="1:6" x14ac:dyDescent="0.2">
      <c r="A184" s="590"/>
      <c r="B184" s="593"/>
      <c r="C184" s="567"/>
      <c r="D184" s="594"/>
      <c r="E184" s="594"/>
      <c r="F184" s="594">
        <f t="shared" si="2"/>
        <v>0</v>
      </c>
    </row>
    <row r="185" spans="1:6" ht="15" x14ac:dyDescent="0.2">
      <c r="A185" s="602" t="s">
        <v>334</v>
      </c>
      <c r="B185" s="324"/>
      <c r="C185" s="325"/>
      <c r="D185" s="321"/>
      <c r="E185" s="321"/>
      <c r="F185" s="321">
        <f t="shared" si="2"/>
        <v>0</v>
      </c>
    </row>
    <row r="186" spans="1:6" ht="15" x14ac:dyDescent="0.2">
      <c r="A186" s="602"/>
      <c r="B186" s="324"/>
      <c r="C186" s="325"/>
      <c r="D186" s="321"/>
      <c r="E186" s="321"/>
      <c r="F186" s="321">
        <f t="shared" si="2"/>
        <v>0</v>
      </c>
    </row>
    <row r="187" spans="1:6" x14ac:dyDescent="0.2">
      <c r="A187" s="553" t="s">
        <v>236</v>
      </c>
      <c r="B187" s="324" t="s">
        <v>57</v>
      </c>
      <c r="C187" s="325" t="s">
        <v>16</v>
      </c>
      <c r="D187" s="428">
        <v>84</v>
      </c>
      <c r="E187" s="426"/>
      <c r="F187" s="428">
        <f t="shared" si="2"/>
        <v>0</v>
      </c>
    </row>
    <row r="188" spans="1:6" ht="25.5" x14ac:dyDescent="0.2">
      <c r="A188" s="553"/>
      <c r="B188" s="324" t="s">
        <v>58</v>
      </c>
      <c r="C188" s="325" t="s">
        <v>16</v>
      </c>
      <c r="D188" s="428">
        <v>42</v>
      </c>
      <c r="E188" s="426"/>
      <c r="F188" s="428">
        <f t="shared" si="2"/>
        <v>0</v>
      </c>
    </row>
    <row r="189" spans="1:6" x14ac:dyDescent="0.2">
      <c r="A189" s="553"/>
      <c r="B189" s="324"/>
      <c r="C189" s="325"/>
      <c r="D189" s="321"/>
      <c r="E189" s="321"/>
      <c r="F189" s="321">
        <f t="shared" si="2"/>
        <v>0</v>
      </c>
    </row>
    <row r="190" spans="1:6" x14ac:dyDescent="0.2">
      <c r="A190" s="553" t="s">
        <v>237</v>
      </c>
      <c r="B190" s="324" t="s">
        <v>35</v>
      </c>
      <c r="C190" s="325" t="s">
        <v>17</v>
      </c>
      <c r="D190" s="428">
        <v>1</v>
      </c>
      <c r="E190" s="426"/>
      <c r="F190" s="428">
        <f t="shared" si="2"/>
        <v>0</v>
      </c>
    </row>
    <row r="191" spans="1:6" x14ac:dyDescent="0.2">
      <c r="A191" s="577"/>
      <c r="B191" s="324" t="s">
        <v>120</v>
      </c>
      <c r="C191" s="325" t="s">
        <v>17</v>
      </c>
      <c r="D191" s="428">
        <v>0</v>
      </c>
      <c r="E191" s="428"/>
      <c r="F191" s="428">
        <f t="shared" si="2"/>
        <v>0</v>
      </c>
    </row>
    <row r="192" spans="1:6" x14ac:dyDescent="0.2">
      <c r="A192" s="577"/>
      <c r="B192" s="324"/>
      <c r="C192" s="325"/>
      <c r="D192" s="321"/>
      <c r="E192" s="321"/>
      <c r="F192" s="321">
        <f t="shared" si="2"/>
        <v>0</v>
      </c>
    </row>
    <row r="193" spans="1:6" ht="15.75" x14ac:dyDescent="0.25">
      <c r="A193" s="602" t="s">
        <v>89</v>
      </c>
      <c r="B193" s="596"/>
      <c r="C193" s="573"/>
      <c r="D193" s="597">
        <v>0</v>
      </c>
      <c r="E193" s="597"/>
      <c r="F193" s="597">
        <f t="shared" si="2"/>
        <v>0</v>
      </c>
    </row>
    <row r="194" spans="1:6" ht="15.75" x14ac:dyDescent="0.25">
      <c r="A194" s="602"/>
      <c r="B194" s="596"/>
      <c r="C194" s="573"/>
      <c r="D194" s="597"/>
      <c r="E194" s="597"/>
      <c r="F194" s="597">
        <f t="shared" si="2"/>
        <v>0</v>
      </c>
    </row>
    <row r="195" spans="1:6" x14ac:dyDescent="0.2">
      <c r="A195" s="553" t="s">
        <v>238</v>
      </c>
      <c r="B195" s="324" t="s">
        <v>166</v>
      </c>
      <c r="C195" s="325" t="s">
        <v>17</v>
      </c>
      <c r="D195" s="428">
        <v>2</v>
      </c>
      <c r="E195" s="426"/>
      <c r="F195" s="428">
        <f t="shared" si="2"/>
        <v>0</v>
      </c>
    </row>
    <row r="196" spans="1:6" x14ac:dyDescent="0.2">
      <c r="A196" s="553" t="s">
        <v>239</v>
      </c>
      <c r="B196" s="324" t="s">
        <v>165</v>
      </c>
      <c r="C196" s="325" t="s">
        <v>17</v>
      </c>
      <c r="D196" s="428">
        <v>3</v>
      </c>
      <c r="E196" s="426"/>
      <c r="F196" s="428">
        <f t="shared" si="2"/>
        <v>0</v>
      </c>
    </row>
    <row r="197" spans="1:6" x14ac:dyDescent="0.2">
      <c r="A197" s="553"/>
      <c r="B197" s="324" t="s">
        <v>153</v>
      </c>
      <c r="C197" s="325" t="s">
        <v>17</v>
      </c>
      <c r="D197" s="428">
        <v>2</v>
      </c>
      <c r="E197" s="426"/>
      <c r="F197" s="428">
        <f t="shared" si="2"/>
        <v>0</v>
      </c>
    </row>
    <row r="198" spans="1:6" x14ac:dyDescent="0.2">
      <c r="A198" s="553"/>
      <c r="B198" s="324"/>
      <c r="C198" s="325"/>
      <c r="D198" s="321"/>
      <c r="E198" s="321"/>
      <c r="F198" s="321">
        <f t="shared" si="2"/>
        <v>0</v>
      </c>
    </row>
    <row r="199" spans="1:6" s="444" customFormat="1" x14ac:dyDescent="0.2">
      <c r="A199" s="553" t="s">
        <v>240</v>
      </c>
      <c r="B199" s="324" t="s">
        <v>71</v>
      </c>
      <c r="C199" s="325" t="s">
        <v>17</v>
      </c>
      <c r="D199" s="428">
        <v>1</v>
      </c>
      <c r="E199" s="426"/>
      <c r="F199" s="428">
        <f t="shared" si="2"/>
        <v>0</v>
      </c>
    </row>
    <row r="200" spans="1:6" s="444" customFormat="1" x14ac:dyDescent="0.2">
      <c r="A200" s="553"/>
      <c r="B200" s="324" t="s">
        <v>122</v>
      </c>
      <c r="C200" s="325" t="s">
        <v>17</v>
      </c>
      <c r="D200" s="428">
        <v>3</v>
      </c>
      <c r="E200" s="426"/>
      <c r="F200" s="428">
        <f t="shared" si="2"/>
        <v>0</v>
      </c>
    </row>
    <row r="201" spans="1:6" s="444" customFormat="1" x14ac:dyDescent="0.2">
      <c r="A201" s="553"/>
      <c r="B201" s="324"/>
      <c r="C201" s="325"/>
      <c r="D201" s="321"/>
      <c r="E201" s="321"/>
      <c r="F201" s="321">
        <f t="shared" si="2"/>
        <v>0</v>
      </c>
    </row>
    <row r="202" spans="1:6" s="444" customFormat="1" x14ac:dyDescent="0.2">
      <c r="A202" s="553" t="s">
        <v>241</v>
      </c>
      <c r="B202" s="324" t="s">
        <v>40</v>
      </c>
      <c r="C202" s="325" t="s">
        <v>17</v>
      </c>
      <c r="D202" s="428">
        <v>3</v>
      </c>
      <c r="E202" s="426"/>
      <c r="F202" s="428">
        <f t="shared" si="2"/>
        <v>0</v>
      </c>
    </row>
    <row r="203" spans="1:6" x14ac:dyDescent="0.2">
      <c r="A203" s="553" t="s">
        <v>242</v>
      </c>
      <c r="B203" s="324" t="s">
        <v>146</v>
      </c>
      <c r="C203" s="325" t="s">
        <v>17</v>
      </c>
      <c r="D203" s="428">
        <v>2</v>
      </c>
      <c r="E203" s="426"/>
      <c r="F203" s="428">
        <f t="shared" si="2"/>
        <v>0</v>
      </c>
    </row>
    <row r="204" spans="1:6" x14ac:dyDescent="0.2">
      <c r="A204" s="553"/>
      <c r="B204" s="324"/>
      <c r="C204" s="325"/>
      <c r="D204" s="321"/>
      <c r="E204" s="321"/>
      <c r="F204" s="321">
        <f t="shared" si="2"/>
        <v>0</v>
      </c>
    </row>
    <row r="205" spans="1:6" x14ac:dyDescent="0.2">
      <c r="A205" s="553" t="s">
        <v>243</v>
      </c>
      <c r="B205" s="324" t="s">
        <v>167</v>
      </c>
      <c r="C205" s="325" t="s">
        <v>17</v>
      </c>
      <c r="D205" s="428">
        <v>1</v>
      </c>
      <c r="E205" s="426"/>
      <c r="F205" s="428">
        <f t="shared" si="2"/>
        <v>0</v>
      </c>
    </row>
    <row r="206" spans="1:6" x14ac:dyDescent="0.2">
      <c r="A206" s="553"/>
      <c r="B206" s="324"/>
      <c r="C206" s="325"/>
      <c r="D206" s="321"/>
      <c r="E206" s="321"/>
      <c r="F206" s="321">
        <f t="shared" si="2"/>
        <v>0</v>
      </c>
    </row>
    <row r="207" spans="1:6" x14ac:dyDescent="0.2">
      <c r="A207" s="553" t="s">
        <v>244</v>
      </c>
      <c r="B207" s="324" t="s">
        <v>126</v>
      </c>
      <c r="C207" s="325" t="s">
        <v>17</v>
      </c>
      <c r="D207" s="428">
        <v>1</v>
      </c>
      <c r="E207" s="426"/>
      <c r="F207" s="428">
        <f t="shared" si="2"/>
        <v>0</v>
      </c>
    </row>
    <row r="208" spans="1:6" x14ac:dyDescent="0.2">
      <c r="A208" s="577"/>
      <c r="B208" s="324"/>
      <c r="C208" s="325"/>
      <c r="D208" s="321"/>
      <c r="E208" s="321"/>
      <c r="F208" s="321">
        <f t="shared" si="2"/>
        <v>0</v>
      </c>
    </row>
    <row r="209" spans="1:6" ht="25.5" x14ac:dyDescent="0.2">
      <c r="A209" s="577"/>
      <c r="B209" s="593" t="s">
        <v>25</v>
      </c>
      <c r="C209" s="325"/>
      <c r="D209" s="321"/>
      <c r="E209" s="321"/>
      <c r="F209" s="321">
        <f t="shared" si="2"/>
        <v>0</v>
      </c>
    </row>
    <row r="210" spans="1:6" x14ac:dyDescent="0.2">
      <c r="A210" s="577"/>
      <c r="B210" s="593"/>
      <c r="C210" s="325"/>
      <c r="D210" s="321"/>
      <c r="E210" s="321"/>
      <c r="F210" s="321">
        <f t="shared" si="2"/>
        <v>0</v>
      </c>
    </row>
    <row r="211" spans="1:6" x14ac:dyDescent="0.2">
      <c r="A211" s="553" t="s">
        <v>245</v>
      </c>
      <c r="B211" s="603" t="s">
        <v>51</v>
      </c>
      <c r="C211" s="325" t="s">
        <v>17</v>
      </c>
      <c r="D211" s="428">
        <v>1</v>
      </c>
      <c r="E211" s="426"/>
      <c r="F211" s="428">
        <f t="shared" si="2"/>
        <v>0</v>
      </c>
    </row>
    <row r="212" spans="1:6" x14ac:dyDescent="0.2">
      <c r="A212" s="577"/>
      <c r="B212" s="603"/>
      <c r="C212" s="325"/>
      <c r="D212" s="321"/>
      <c r="E212" s="321"/>
      <c r="F212" s="321">
        <f t="shared" ref="F212:F237" si="3">D212*E212</f>
        <v>0</v>
      </c>
    </row>
    <row r="213" spans="1:6" ht="15.75" x14ac:dyDescent="0.25">
      <c r="A213" s="602" t="s">
        <v>18</v>
      </c>
      <c r="B213" s="596"/>
      <c r="C213" s="573"/>
      <c r="D213" s="597"/>
      <c r="E213" s="597"/>
      <c r="F213" s="597">
        <f t="shared" si="3"/>
        <v>0</v>
      </c>
    </row>
    <row r="214" spans="1:6" ht="15.75" x14ac:dyDescent="0.25">
      <c r="A214" s="602"/>
      <c r="B214" s="596"/>
      <c r="C214" s="573"/>
      <c r="D214" s="597"/>
      <c r="E214" s="597"/>
      <c r="F214" s="597">
        <f t="shared" si="3"/>
        <v>0</v>
      </c>
    </row>
    <row r="215" spans="1:6" ht="38.25" x14ac:dyDescent="0.2">
      <c r="A215" s="553" t="s">
        <v>246</v>
      </c>
      <c r="B215" s="591" t="s">
        <v>108</v>
      </c>
      <c r="C215" s="325" t="s">
        <v>17</v>
      </c>
      <c r="D215" s="428">
        <v>4</v>
      </c>
      <c r="E215" s="426"/>
      <c r="F215" s="428">
        <f t="shared" si="3"/>
        <v>0</v>
      </c>
    </row>
    <row r="216" spans="1:6" x14ac:dyDescent="0.2">
      <c r="A216" s="553"/>
      <c r="B216" s="591"/>
      <c r="C216" s="325"/>
      <c r="D216" s="321"/>
      <c r="E216" s="321"/>
      <c r="F216" s="321">
        <f t="shared" si="3"/>
        <v>0</v>
      </c>
    </row>
    <row r="217" spans="1:6" ht="38.25" x14ac:dyDescent="0.2">
      <c r="A217" s="553" t="s">
        <v>247</v>
      </c>
      <c r="B217" s="591" t="s">
        <v>109</v>
      </c>
      <c r="C217" s="325" t="s">
        <v>17</v>
      </c>
      <c r="D217" s="428">
        <v>1</v>
      </c>
      <c r="E217" s="426"/>
      <c r="F217" s="428">
        <f t="shared" si="3"/>
        <v>0</v>
      </c>
    </row>
    <row r="218" spans="1:6" x14ac:dyDescent="0.2">
      <c r="A218" s="553"/>
      <c r="B218" s="591"/>
      <c r="C218" s="325"/>
      <c r="D218" s="321"/>
      <c r="E218" s="321"/>
      <c r="F218" s="321">
        <f t="shared" si="3"/>
        <v>0</v>
      </c>
    </row>
    <row r="219" spans="1:6" ht="25.5" x14ac:dyDescent="0.2">
      <c r="A219" s="553" t="s">
        <v>248</v>
      </c>
      <c r="B219" s="604" t="s">
        <v>59</v>
      </c>
      <c r="C219" s="605" t="s">
        <v>17</v>
      </c>
      <c r="D219" s="626">
        <v>1</v>
      </c>
      <c r="E219" s="625"/>
      <c r="F219" s="626">
        <f t="shared" si="3"/>
        <v>0</v>
      </c>
    </row>
    <row r="220" spans="1:6" x14ac:dyDescent="0.2">
      <c r="A220" s="553"/>
      <c r="B220" s="604"/>
      <c r="C220" s="605"/>
      <c r="D220" s="606"/>
      <c r="E220" s="606"/>
      <c r="F220" s="606">
        <f t="shared" si="3"/>
        <v>0</v>
      </c>
    </row>
    <row r="221" spans="1:6" ht="38.25" x14ac:dyDescent="0.2">
      <c r="A221" s="553" t="s">
        <v>249</v>
      </c>
      <c r="B221" s="607" t="s">
        <v>72</v>
      </c>
      <c r="C221" s="605" t="s">
        <v>17</v>
      </c>
      <c r="D221" s="626">
        <v>1</v>
      </c>
      <c r="E221" s="625"/>
      <c r="F221" s="626">
        <f t="shared" si="3"/>
        <v>0</v>
      </c>
    </row>
    <row r="222" spans="1:6" x14ac:dyDescent="0.2">
      <c r="A222" s="553"/>
      <c r="B222" s="607"/>
      <c r="C222" s="605"/>
      <c r="D222" s="606"/>
      <c r="E222" s="606"/>
      <c r="F222" s="606">
        <f t="shared" si="3"/>
        <v>0</v>
      </c>
    </row>
    <row r="223" spans="1:6" ht="25.5" x14ac:dyDescent="0.2">
      <c r="A223" s="553" t="s">
        <v>250</v>
      </c>
      <c r="B223" s="604" t="s">
        <v>258</v>
      </c>
      <c r="C223" s="605" t="s">
        <v>17</v>
      </c>
      <c r="D223" s="626">
        <v>1</v>
      </c>
      <c r="E223" s="625"/>
      <c r="F223" s="626">
        <f t="shared" si="3"/>
        <v>0</v>
      </c>
    </row>
    <row r="224" spans="1:6" x14ac:dyDescent="0.2">
      <c r="A224" s="608"/>
      <c r="B224" s="591"/>
      <c r="C224" s="325"/>
      <c r="D224" s="321"/>
      <c r="E224" s="321"/>
      <c r="F224" s="321">
        <f t="shared" si="3"/>
        <v>0</v>
      </c>
    </row>
    <row r="225" spans="1:6" ht="42.75" x14ac:dyDescent="0.2">
      <c r="A225" s="608"/>
      <c r="B225" s="609" t="s">
        <v>81</v>
      </c>
      <c r="C225" s="605"/>
      <c r="D225" s="606"/>
      <c r="E225" s="606"/>
      <c r="F225" s="606">
        <f t="shared" si="3"/>
        <v>0</v>
      </c>
    </row>
    <row r="226" spans="1:6" ht="14.25" x14ac:dyDescent="0.2">
      <c r="A226" s="610"/>
      <c r="B226" s="611"/>
      <c r="C226" s="612"/>
      <c r="D226" s="613"/>
      <c r="E226" s="613"/>
      <c r="F226" s="613">
        <f t="shared" si="3"/>
        <v>0</v>
      </c>
    </row>
    <row r="227" spans="1:6" ht="15" x14ac:dyDescent="0.25">
      <c r="A227" s="608"/>
      <c r="B227" s="614" t="s">
        <v>80</v>
      </c>
      <c r="C227" s="605"/>
      <c r="D227" s="606"/>
      <c r="E227" s="606"/>
      <c r="F227" s="606">
        <f t="shared" si="3"/>
        <v>0</v>
      </c>
    </row>
    <row r="228" spans="1:6" ht="15" x14ac:dyDescent="0.25">
      <c r="A228" s="608"/>
      <c r="B228" s="614"/>
      <c r="C228" s="605"/>
      <c r="D228" s="606"/>
      <c r="E228" s="606"/>
      <c r="F228" s="606">
        <f t="shared" si="3"/>
        <v>0</v>
      </c>
    </row>
    <row r="229" spans="1:6" ht="14.25" x14ac:dyDescent="0.2">
      <c r="A229" s="553" t="s">
        <v>251</v>
      </c>
      <c r="B229" s="615" t="s">
        <v>145</v>
      </c>
      <c r="C229" s="605"/>
      <c r="D229" s="606"/>
      <c r="E229" s="606"/>
      <c r="F229" s="606">
        <f t="shared" si="3"/>
        <v>0</v>
      </c>
    </row>
    <row r="230" spans="1:6" ht="14.25" x14ac:dyDescent="0.2">
      <c r="A230" s="553"/>
      <c r="B230" s="616" t="s">
        <v>147</v>
      </c>
      <c r="C230" s="617" t="s">
        <v>17</v>
      </c>
      <c r="D230" s="628">
        <v>8</v>
      </c>
      <c r="E230" s="627"/>
      <c r="F230" s="628">
        <f t="shared" si="3"/>
        <v>0</v>
      </c>
    </row>
    <row r="231" spans="1:6" ht="15" x14ac:dyDescent="0.2">
      <c r="A231" s="619"/>
      <c r="B231" s="616" t="s">
        <v>148</v>
      </c>
      <c r="C231" s="617" t="s">
        <v>17</v>
      </c>
      <c r="D231" s="628">
        <v>14</v>
      </c>
      <c r="E231" s="627"/>
      <c r="F231" s="628">
        <f t="shared" si="3"/>
        <v>0</v>
      </c>
    </row>
    <row r="232" spans="1:6" ht="15" x14ac:dyDescent="0.2">
      <c r="A232" s="619"/>
      <c r="B232" s="616" t="s">
        <v>149</v>
      </c>
      <c r="C232" s="617" t="s">
        <v>17</v>
      </c>
      <c r="D232" s="628">
        <v>1</v>
      </c>
      <c r="E232" s="627"/>
      <c r="F232" s="628">
        <f t="shared" si="3"/>
        <v>0</v>
      </c>
    </row>
    <row r="233" spans="1:6" ht="15" x14ac:dyDescent="0.2">
      <c r="A233" s="619"/>
      <c r="B233" s="616"/>
      <c r="C233" s="617"/>
      <c r="D233" s="618"/>
      <c r="E233" s="618"/>
      <c r="F233" s="618">
        <f t="shared" si="3"/>
        <v>0</v>
      </c>
    </row>
    <row r="234" spans="1:6" ht="51" x14ac:dyDescent="0.2">
      <c r="A234" s="553" t="s">
        <v>252</v>
      </c>
      <c r="B234" s="585" t="s">
        <v>157</v>
      </c>
      <c r="C234" s="605" t="s">
        <v>17</v>
      </c>
      <c r="D234" s="626">
        <v>2</v>
      </c>
      <c r="E234" s="625"/>
      <c r="F234" s="626">
        <f t="shared" si="3"/>
        <v>0</v>
      </c>
    </row>
    <row r="235" spans="1:6" x14ac:dyDescent="0.2">
      <c r="A235" s="553"/>
      <c r="B235" s="620"/>
      <c r="C235" s="621"/>
      <c r="D235" s="622">
        <v>0</v>
      </c>
      <c r="E235" s="622"/>
      <c r="F235" s="622">
        <f t="shared" si="3"/>
        <v>0</v>
      </c>
    </row>
    <row r="236" spans="1:6" x14ac:dyDescent="0.2">
      <c r="A236" s="553" t="s">
        <v>253</v>
      </c>
      <c r="B236" s="324" t="s">
        <v>49</v>
      </c>
      <c r="C236" s="325" t="s">
        <v>17</v>
      </c>
      <c r="D236" s="428">
        <v>1</v>
      </c>
      <c r="E236" s="426"/>
      <c r="F236" s="428">
        <f t="shared" si="3"/>
        <v>0</v>
      </c>
    </row>
    <row r="237" spans="1:6" x14ac:dyDescent="0.2">
      <c r="A237" s="553"/>
      <c r="B237" s="324"/>
      <c r="C237" s="325"/>
      <c r="D237" s="321"/>
      <c r="E237" s="321"/>
      <c r="F237" s="321">
        <f t="shared" si="3"/>
        <v>0</v>
      </c>
    </row>
    <row r="238" spans="1:6" ht="38.25" x14ac:dyDescent="0.2">
      <c r="A238" s="553" t="s">
        <v>259</v>
      </c>
      <c r="B238" s="324" t="s">
        <v>20</v>
      </c>
      <c r="C238" s="592"/>
      <c r="D238" s="472">
        <v>0.1</v>
      </c>
      <c r="E238" s="472"/>
      <c r="F238" s="327">
        <f>SUM(F186:F236)*D238</f>
        <v>0</v>
      </c>
    </row>
    <row r="239" spans="1:6" ht="13.5" thickBot="1" x14ac:dyDescent="0.25">
      <c r="A239" s="577"/>
      <c r="B239" s="324"/>
      <c r="C239" s="325"/>
      <c r="D239" s="321"/>
      <c r="E239" s="321"/>
      <c r="F239" s="321"/>
    </row>
    <row r="240" spans="1:6" s="444" customFormat="1" ht="14.25" thickTop="1" thickBot="1" x14ac:dyDescent="0.25">
      <c r="A240" s="601"/>
      <c r="B240" s="569" t="s">
        <v>19</v>
      </c>
      <c r="C240" s="476"/>
      <c r="D240" s="570"/>
      <c r="E240" s="570" t="s">
        <v>15</v>
      </c>
      <c r="F240" s="570">
        <f>SUM(F187:F239)</f>
        <v>0</v>
      </c>
    </row>
    <row r="241" ht="13.5" thickTop="1" x14ac:dyDescent="0.2"/>
  </sheetData>
  <sheetProtection algorithmName="SHA-512" hashValue="TTwU8UMNWYMal73xEG33P6PMRO4tQsrjxhrMORH+LdSyu5HxzionVpI6ht3qKrLhEDGkR/KIjFe6YLEfLLDPvw==" saltValue="Z6QmMbyhirYCOIfa7g7+aQ==" spinCount="100000" sheet="1" objects="1" scenarios="1" selectLockedCells="1"/>
  <mergeCells count="1">
    <mergeCell ref="B4:F4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7" manualBreakCount="7">
    <brk id="38" max="5" man="1"/>
    <brk id="67" max="5" man="1"/>
    <brk id="94" max="5" man="1"/>
    <brk id="114" max="5" man="1"/>
    <brk id="138" max="5" man="1"/>
    <brk id="181" max="16383" man="1"/>
    <brk id="22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1"/>
  <sheetViews>
    <sheetView view="pageBreakPreview" zoomScaleNormal="100" zoomScaleSheetLayoutView="100" workbookViewId="0">
      <selection activeCell="F30" sqref="F30"/>
    </sheetView>
  </sheetViews>
  <sheetFormatPr defaultRowHeight="12.75" x14ac:dyDescent="0.2"/>
  <cols>
    <col min="1" max="1" width="4.28515625" style="429" customWidth="1"/>
    <col min="2" max="2" width="4.5703125" style="430" customWidth="1" collapsed="1"/>
    <col min="3" max="3" width="50" style="431" customWidth="1"/>
    <col min="4" max="4" width="10" style="432" customWidth="1"/>
    <col min="5" max="5" width="7.85546875" style="433" customWidth="1"/>
    <col min="6" max="7" width="10.85546875" style="433" customWidth="1"/>
    <col min="8" max="8" width="9.140625" style="434"/>
    <col min="9" max="9" width="15.140625" style="434" customWidth="1"/>
    <col min="10" max="16384" width="9.140625" style="434"/>
  </cols>
  <sheetData>
    <row r="1" spans="1:9" x14ac:dyDescent="0.2">
      <c r="C1" s="431" t="s">
        <v>13</v>
      </c>
    </row>
    <row r="2" spans="1:9" ht="39" customHeight="1" x14ac:dyDescent="0.2">
      <c r="C2" s="435" t="s">
        <v>322</v>
      </c>
    </row>
    <row r="3" spans="1:9" s="441" customFormat="1" ht="18.75" x14ac:dyDescent="0.3">
      <c r="A3" s="436" t="s">
        <v>263</v>
      </c>
      <c r="B3" s="437"/>
      <c r="C3" s="438"/>
      <c r="D3" s="439"/>
      <c r="E3" s="440"/>
      <c r="F3" s="440"/>
      <c r="G3" s="440"/>
    </row>
    <row r="4" spans="1:9" s="441" customFormat="1" ht="18.75" x14ac:dyDescent="0.3">
      <c r="A4" s="436"/>
      <c r="B4" s="437"/>
      <c r="C4" s="442" t="s">
        <v>264</v>
      </c>
      <c r="D4" s="443"/>
      <c r="E4" s="443"/>
      <c r="F4" s="444"/>
      <c r="G4" s="444"/>
    </row>
    <row r="5" spans="1:9" x14ac:dyDescent="0.2">
      <c r="C5" s="435" t="s">
        <v>311</v>
      </c>
      <c r="E5" s="434"/>
      <c r="F5" s="434"/>
      <c r="H5" s="433"/>
      <c r="I5" s="433"/>
    </row>
    <row r="6" spans="1:9" s="450" customFormat="1" x14ac:dyDescent="0.2">
      <c r="A6" s="445" t="s">
        <v>13</v>
      </c>
      <c r="B6" s="446"/>
      <c r="C6" s="447" t="s">
        <v>265</v>
      </c>
      <c r="D6" s="448"/>
      <c r="E6" s="448"/>
      <c r="F6" s="434"/>
      <c r="G6" s="434"/>
      <c r="H6" s="449"/>
      <c r="I6" s="449"/>
    </row>
    <row r="7" spans="1:9" x14ac:dyDescent="0.2">
      <c r="C7" s="431" t="s">
        <v>266</v>
      </c>
      <c r="H7" s="433"/>
      <c r="I7" s="433"/>
    </row>
    <row r="8" spans="1:9" x14ac:dyDescent="0.2">
      <c r="C8" s="451" t="s">
        <v>13</v>
      </c>
      <c r="H8" s="433"/>
      <c r="I8" s="433"/>
    </row>
    <row r="9" spans="1:9" s="444" customFormat="1" x14ac:dyDescent="0.2">
      <c r="A9" s="452" t="s">
        <v>267</v>
      </c>
      <c r="B9" s="453"/>
      <c r="C9" s="435"/>
      <c r="D9" s="454" t="s">
        <v>31</v>
      </c>
      <c r="E9" s="455">
        <f>G34</f>
        <v>0</v>
      </c>
      <c r="F9" s="455"/>
      <c r="G9" s="455"/>
    </row>
    <row r="10" spans="1:9" x14ac:dyDescent="0.2">
      <c r="H10" s="456"/>
      <c r="I10" s="455"/>
    </row>
    <row r="11" spans="1:9" s="444" customFormat="1" x14ac:dyDescent="0.2">
      <c r="A11" s="452" t="s">
        <v>268</v>
      </c>
      <c r="B11" s="453"/>
      <c r="C11" s="435"/>
      <c r="D11" s="454" t="s">
        <v>31</v>
      </c>
      <c r="E11" s="456">
        <f>G62</f>
        <v>0</v>
      </c>
      <c r="F11" s="455"/>
      <c r="G11" s="455"/>
      <c r="H11" s="433"/>
      <c r="I11" s="433"/>
    </row>
    <row r="12" spans="1:9" x14ac:dyDescent="0.2">
      <c r="H12" s="433"/>
      <c r="I12" s="433"/>
    </row>
    <row r="13" spans="1:9" s="444" customFormat="1" x14ac:dyDescent="0.2">
      <c r="A13" s="452" t="s">
        <v>269</v>
      </c>
      <c r="B13" s="453"/>
      <c r="C13" s="435"/>
      <c r="D13" s="454" t="s">
        <v>31</v>
      </c>
      <c r="E13" s="455">
        <f>G88</f>
        <v>0</v>
      </c>
      <c r="F13" s="455"/>
      <c r="G13" s="455"/>
      <c r="H13" s="434"/>
      <c r="I13" s="434"/>
    </row>
    <row r="15" spans="1:9" s="444" customFormat="1" x14ac:dyDescent="0.2">
      <c r="A15" s="452" t="s">
        <v>12</v>
      </c>
      <c r="B15" s="453"/>
      <c r="C15" s="435"/>
      <c r="D15" s="454" t="s">
        <v>31</v>
      </c>
      <c r="E15" s="455">
        <f>SUM(E9:E14)</f>
        <v>0</v>
      </c>
      <c r="F15" s="455"/>
      <c r="G15" s="455"/>
      <c r="H15" s="434"/>
      <c r="I15" s="434"/>
    </row>
    <row r="17" spans="1:9" s="462" customFormat="1" ht="15.75" collapsed="1" x14ac:dyDescent="0.25">
      <c r="A17" s="457" t="s">
        <v>267</v>
      </c>
      <c r="B17" s="458"/>
      <c r="C17" s="459"/>
      <c r="D17" s="460"/>
      <c r="E17" s="461"/>
      <c r="F17" s="461"/>
      <c r="G17" s="461"/>
      <c r="H17" s="434"/>
      <c r="I17" s="434"/>
    </row>
    <row r="18" spans="1:9" s="462" customFormat="1" ht="15.75" x14ac:dyDescent="0.25">
      <c r="A18" s="463" t="s">
        <v>270</v>
      </c>
      <c r="B18" s="458"/>
      <c r="C18" s="459"/>
      <c r="D18" s="460"/>
      <c r="E18" s="461"/>
      <c r="F18" s="461"/>
      <c r="G18" s="461"/>
      <c r="H18" s="434"/>
      <c r="I18" s="434"/>
    </row>
    <row r="19" spans="1:9" s="462" customFormat="1" ht="26.25" x14ac:dyDescent="0.25">
      <c r="A19" s="464" t="s">
        <v>336</v>
      </c>
      <c r="B19" s="465"/>
      <c r="C19" s="466" t="s">
        <v>90</v>
      </c>
      <c r="D19" s="467" t="s">
        <v>91</v>
      </c>
      <c r="E19" s="468" t="s">
        <v>92</v>
      </c>
      <c r="F19" s="469" t="s">
        <v>93</v>
      </c>
      <c r="G19" s="469" t="s">
        <v>94</v>
      </c>
      <c r="H19" s="434"/>
      <c r="I19" s="434"/>
    </row>
    <row r="20" spans="1:9" s="462" customFormat="1" ht="25.5" x14ac:dyDescent="0.2">
      <c r="A20" s="463"/>
      <c r="B20" s="323">
        <v>1.1000000000000001</v>
      </c>
      <c r="C20" s="326" t="s">
        <v>271</v>
      </c>
      <c r="D20" s="325" t="s">
        <v>17</v>
      </c>
      <c r="E20" s="327">
        <v>1</v>
      </c>
      <c r="F20" s="328"/>
      <c r="G20" s="327">
        <f>E20*F20</f>
        <v>0</v>
      </c>
      <c r="H20" s="434"/>
      <c r="I20" s="434"/>
    </row>
    <row r="21" spans="1:9" s="462" customFormat="1" ht="15" x14ac:dyDescent="0.2">
      <c r="A21" s="463"/>
      <c r="B21" s="323"/>
      <c r="C21" s="326"/>
      <c r="D21" s="325"/>
      <c r="E21" s="327"/>
      <c r="F21" s="327"/>
      <c r="G21" s="327"/>
      <c r="H21" s="434"/>
      <c r="I21" s="434"/>
    </row>
    <row r="22" spans="1:9" ht="255" x14ac:dyDescent="0.2">
      <c r="A22" s="322"/>
      <c r="B22" s="323">
        <v>1.2</v>
      </c>
      <c r="C22" s="326" t="s">
        <v>272</v>
      </c>
      <c r="D22" s="325" t="s">
        <v>16</v>
      </c>
      <c r="E22" s="327">
        <v>2</v>
      </c>
      <c r="F22" s="328"/>
      <c r="G22" s="327">
        <f t="shared" ref="G22:G30" si="0">E22*F22</f>
        <v>0</v>
      </c>
    </row>
    <row r="23" spans="1:9" x14ac:dyDescent="0.2">
      <c r="A23" s="322"/>
      <c r="B23" s="323"/>
      <c r="C23" s="470"/>
      <c r="D23" s="325"/>
      <c r="E23" s="327"/>
      <c r="F23" s="327"/>
      <c r="G23" s="327"/>
    </row>
    <row r="24" spans="1:9" ht="25.5" x14ac:dyDescent="0.2">
      <c r="A24" s="322"/>
      <c r="B24" s="471" t="s">
        <v>273</v>
      </c>
      <c r="C24" s="326" t="s">
        <v>274</v>
      </c>
      <c r="D24" s="325" t="s">
        <v>16</v>
      </c>
      <c r="E24" s="327">
        <v>2</v>
      </c>
      <c r="F24" s="328"/>
      <c r="G24" s="327">
        <f t="shared" si="0"/>
        <v>0</v>
      </c>
    </row>
    <row r="25" spans="1:9" x14ac:dyDescent="0.2">
      <c r="A25" s="322"/>
      <c r="B25" s="471"/>
      <c r="C25" s="326"/>
      <c r="D25" s="325"/>
      <c r="E25" s="327"/>
      <c r="F25" s="327"/>
      <c r="G25" s="327"/>
    </row>
    <row r="26" spans="1:9" ht="38.25" x14ac:dyDescent="0.2">
      <c r="A26" s="322"/>
      <c r="B26" s="471" t="s">
        <v>275</v>
      </c>
      <c r="C26" s="326" t="s">
        <v>276</v>
      </c>
      <c r="D26" s="325" t="s">
        <v>17</v>
      </c>
      <c r="E26" s="327">
        <v>1</v>
      </c>
      <c r="F26" s="328"/>
      <c r="G26" s="327">
        <f t="shared" si="0"/>
        <v>0</v>
      </c>
    </row>
    <row r="27" spans="1:9" x14ac:dyDescent="0.2">
      <c r="A27" s="322"/>
      <c r="B27" s="471"/>
      <c r="C27" s="326"/>
      <c r="D27" s="325"/>
      <c r="E27" s="327"/>
      <c r="F27" s="327"/>
      <c r="G27" s="327"/>
    </row>
    <row r="28" spans="1:9" ht="76.5" x14ac:dyDescent="0.2">
      <c r="A28" s="322"/>
      <c r="B28" s="471" t="s">
        <v>277</v>
      </c>
      <c r="C28" s="326" t="s">
        <v>278</v>
      </c>
      <c r="D28" s="325" t="s">
        <v>16</v>
      </c>
      <c r="E28" s="327">
        <v>2</v>
      </c>
      <c r="F28" s="328"/>
      <c r="G28" s="327">
        <f t="shared" si="0"/>
        <v>0</v>
      </c>
    </row>
    <row r="29" spans="1:9" x14ac:dyDescent="0.2">
      <c r="A29" s="322"/>
      <c r="B29" s="471"/>
      <c r="C29" s="326"/>
      <c r="D29" s="325"/>
      <c r="E29" s="327"/>
      <c r="F29" s="327"/>
      <c r="G29" s="327"/>
    </row>
    <row r="30" spans="1:9" ht="63.75" x14ac:dyDescent="0.2">
      <c r="A30" s="322"/>
      <c r="B30" s="471" t="s">
        <v>279</v>
      </c>
      <c r="C30" s="326" t="s">
        <v>280</v>
      </c>
      <c r="D30" s="325" t="s">
        <v>17</v>
      </c>
      <c r="E30" s="327">
        <v>1</v>
      </c>
      <c r="F30" s="328"/>
      <c r="G30" s="327">
        <f t="shared" si="0"/>
        <v>0</v>
      </c>
    </row>
    <row r="31" spans="1:9" x14ac:dyDescent="0.2">
      <c r="A31" s="322"/>
      <c r="B31" s="471"/>
      <c r="C31" s="326"/>
      <c r="D31" s="325"/>
      <c r="E31" s="327"/>
      <c r="F31" s="327"/>
      <c r="G31" s="327"/>
    </row>
    <row r="32" spans="1:9" ht="51" x14ac:dyDescent="0.2">
      <c r="A32" s="322"/>
      <c r="B32" s="323">
        <v>1.7</v>
      </c>
      <c r="C32" s="326" t="s">
        <v>61</v>
      </c>
      <c r="D32" s="325"/>
      <c r="E32" s="472">
        <v>0.1</v>
      </c>
      <c r="F32" s="327"/>
      <c r="G32" s="327">
        <f>SUM(G20:G31)*E32</f>
        <v>0</v>
      </c>
    </row>
    <row r="33" spans="1:9" ht="13.5" thickBot="1" x14ac:dyDescent="0.25">
      <c r="A33" s="322"/>
      <c r="B33" s="323"/>
      <c r="C33" s="326"/>
      <c r="D33" s="325"/>
      <c r="E33" s="327"/>
      <c r="F33" s="327"/>
      <c r="G33" s="327"/>
    </row>
    <row r="34" spans="1:9" s="444" customFormat="1" ht="14.25" thickTop="1" thickBot="1" x14ac:dyDescent="0.25">
      <c r="A34" s="473"/>
      <c r="B34" s="474"/>
      <c r="C34" s="475" t="s">
        <v>10</v>
      </c>
      <c r="D34" s="476"/>
      <c r="E34" s="477"/>
      <c r="F34" s="477" t="s">
        <v>15</v>
      </c>
      <c r="G34" s="477">
        <f>SUM(G20:G33)</f>
        <v>0</v>
      </c>
      <c r="H34" s="434"/>
      <c r="I34" s="434"/>
    </row>
    <row r="35" spans="1:9" s="444" customFormat="1" ht="13.5" thickTop="1" x14ac:dyDescent="0.2">
      <c r="A35" s="478"/>
      <c r="B35" s="479"/>
      <c r="C35" s="480"/>
      <c r="D35" s="481"/>
      <c r="E35" s="482"/>
      <c r="F35" s="482"/>
      <c r="G35" s="482"/>
      <c r="H35" s="434"/>
      <c r="I35" s="434"/>
    </row>
    <row r="36" spans="1:9" s="462" customFormat="1" ht="15.75" collapsed="1" x14ac:dyDescent="0.25">
      <c r="A36" s="483" t="s">
        <v>268</v>
      </c>
      <c r="B36" s="484"/>
      <c r="C36" s="459"/>
      <c r="D36" s="460"/>
      <c r="E36" s="461"/>
      <c r="F36" s="461"/>
      <c r="G36" s="461"/>
      <c r="H36" s="434"/>
      <c r="I36" s="434"/>
    </row>
    <row r="37" spans="1:9" x14ac:dyDescent="0.2">
      <c r="A37" s="485"/>
      <c r="B37" s="486"/>
      <c r="C37" s="487"/>
      <c r="D37" s="488"/>
      <c r="E37" s="489"/>
      <c r="F37" s="489"/>
      <c r="G37" s="489"/>
    </row>
    <row r="38" spans="1:9" ht="51" x14ac:dyDescent="0.2">
      <c r="A38" s="322"/>
      <c r="B38" s="323">
        <v>2.1</v>
      </c>
      <c r="C38" s="326" t="s">
        <v>282</v>
      </c>
      <c r="D38" s="325" t="s">
        <v>16</v>
      </c>
      <c r="E38" s="327">
        <v>2</v>
      </c>
      <c r="F38" s="328"/>
      <c r="G38" s="327">
        <f>E38*F38</f>
        <v>0</v>
      </c>
    </row>
    <row r="39" spans="1:9" x14ac:dyDescent="0.2">
      <c r="A39" s="322"/>
      <c r="B39" s="323"/>
      <c r="C39" s="326"/>
      <c r="D39" s="325"/>
      <c r="E39" s="327"/>
      <c r="F39" s="327"/>
      <c r="G39" s="327"/>
    </row>
    <row r="40" spans="1:9" ht="51" x14ac:dyDescent="0.2">
      <c r="A40" s="322"/>
      <c r="B40" s="323">
        <v>2.2000000000000002</v>
      </c>
      <c r="C40" s="326" t="s">
        <v>283</v>
      </c>
      <c r="D40" s="325" t="s">
        <v>16</v>
      </c>
      <c r="E40" s="327">
        <v>0</v>
      </c>
      <c r="F40" s="328"/>
      <c r="G40" s="327">
        <f t="shared" ref="G40:G84" si="1">E40*F40</f>
        <v>0</v>
      </c>
    </row>
    <row r="41" spans="1:9" x14ac:dyDescent="0.2">
      <c r="A41" s="322"/>
      <c r="B41" s="323"/>
      <c r="C41" s="326"/>
      <c r="D41" s="325"/>
      <c r="E41" s="327"/>
      <c r="F41" s="327"/>
      <c r="G41" s="327"/>
    </row>
    <row r="42" spans="1:9" ht="63.75" x14ac:dyDescent="0.2">
      <c r="A42" s="322"/>
      <c r="B42" s="323">
        <v>2.2999999999999998</v>
      </c>
      <c r="C42" s="326" t="s">
        <v>284</v>
      </c>
      <c r="D42" s="325" t="s">
        <v>17</v>
      </c>
      <c r="E42" s="327">
        <v>0</v>
      </c>
      <c r="F42" s="328"/>
      <c r="G42" s="327">
        <f t="shared" si="1"/>
        <v>0</v>
      </c>
    </row>
    <row r="43" spans="1:9" x14ac:dyDescent="0.2">
      <c r="A43" s="322"/>
      <c r="B43" s="323"/>
      <c r="C43" s="326"/>
      <c r="D43" s="325"/>
      <c r="E43" s="327"/>
      <c r="F43" s="327"/>
      <c r="G43" s="327"/>
    </row>
    <row r="44" spans="1:9" ht="63.75" x14ac:dyDescent="0.2">
      <c r="A44" s="322"/>
      <c r="B44" s="323" t="s">
        <v>285</v>
      </c>
      <c r="C44" s="326" t="s">
        <v>286</v>
      </c>
      <c r="D44" s="325" t="s">
        <v>17</v>
      </c>
      <c r="E44" s="327">
        <v>1</v>
      </c>
      <c r="F44" s="328"/>
      <c r="G44" s="327">
        <f t="shared" si="1"/>
        <v>0</v>
      </c>
    </row>
    <row r="45" spans="1:9" x14ac:dyDescent="0.2">
      <c r="A45" s="322"/>
      <c r="B45" s="323"/>
      <c r="C45" s="326"/>
      <c r="D45" s="325"/>
      <c r="E45" s="327"/>
      <c r="F45" s="327"/>
      <c r="G45" s="327"/>
    </row>
    <row r="46" spans="1:9" ht="38.25" x14ac:dyDescent="0.2">
      <c r="A46" s="322"/>
      <c r="B46" s="323">
        <v>2.4</v>
      </c>
      <c r="C46" s="326" t="s">
        <v>287</v>
      </c>
      <c r="D46" s="325" t="s">
        <v>17</v>
      </c>
      <c r="E46" s="327">
        <v>1</v>
      </c>
      <c r="F46" s="328"/>
      <c r="G46" s="327">
        <f t="shared" si="1"/>
        <v>0</v>
      </c>
    </row>
    <row r="47" spans="1:9" x14ac:dyDescent="0.2">
      <c r="A47" s="322"/>
      <c r="B47" s="323"/>
      <c r="C47" s="326"/>
      <c r="D47" s="325"/>
      <c r="E47" s="327"/>
      <c r="F47" s="327"/>
      <c r="G47" s="327"/>
    </row>
    <row r="48" spans="1:9" ht="76.5" x14ac:dyDescent="0.2">
      <c r="A48" s="322"/>
      <c r="B48" s="323">
        <v>2.5</v>
      </c>
      <c r="C48" s="326" t="s">
        <v>288</v>
      </c>
      <c r="D48" s="325" t="s">
        <v>17</v>
      </c>
      <c r="E48" s="327">
        <v>1</v>
      </c>
      <c r="F48" s="328"/>
      <c r="G48" s="327">
        <f t="shared" si="1"/>
        <v>0</v>
      </c>
    </row>
    <row r="49" spans="1:9" x14ac:dyDescent="0.2">
      <c r="A49" s="322"/>
      <c r="B49" s="323"/>
      <c r="C49" s="326"/>
      <c r="D49" s="325"/>
      <c r="E49" s="327"/>
      <c r="F49" s="327"/>
      <c r="G49" s="327"/>
    </row>
    <row r="50" spans="1:9" ht="38.25" x14ac:dyDescent="0.2">
      <c r="A50" s="322"/>
      <c r="B50" s="323">
        <v>2.6</v>
      </c>
      <c r="C50" s="326" t="s">
        <v>289</v>
      </c>
      <c r="D50" s="325" t="s">
        <v>17</v>
      </c>
      <c r="E50" s="327">
        <v>1</v>
      </c>
      <c r="F50" s="328"/>
      <c r="G50" s="327">
        <f t="shared" si="1"/>
        <v>0</v>
      </c>
    </row>
    <row r="51" spans="1:9" x14ac:dyDescent="0.2">
      <c r="A51" s="322"/>
      <c r="B51" s="323"/>
      <c r="C51" s="326"/>
      <c r="D51" s="325"/>
      <c r="E51" s="327"/>
      <c r="F51" s="327"/>
      <c r="G51" s="327"/>
    </row>
    <row r="52" spans="1:9" ht="38.25" x14ac:dyDescent="0.2">
      <c r="A52" s="322"/>
      <c r="B52" s="471" t="s">
        <v>290</v>
      </c>
      <c r="C52" s="490" t="s">
        <v>329</v>
      </c>
      <c r="D52" s="325" t="s">
        <v>17</v>
      </c>
      <c r="E52" s="327">
        <v>1</v>
      </c>
      <c r="F52" s="328"/>
      <c r="G52" s="327">
        <f t="shared" si="1"/>
        <v>0</v>
      </c>
    </row>
    <row r="53" spans="1:9" x14ac:dyDescent="0.2">
      <c r="A53" s="322"/>
      <c r="B53" s="471"/>
      <c r="C53" s="490"/>
      <c r="D53" s="325"/>
      <c r="E53" s="327"/>
      <c r="F53" s="327"/>
      <c r="G53" s="327"/>
    </row>
    <row r="54" spans="1:9" x14ac:dyDescent="0.2">
      <c r="A54" s="322"/>
      <c r="B54" s="323">
        <v>2.8</v>
      </c>
      <c r="C54" s="326" t="s">
        <v>291</v>
      </c>
      <c r="D54" s="325" t="s">
        <v>16</v>
      </c>
      <c r="E54" s="327">
        <v>2</v>
      </c>
      <c r="F54" s="328"/>
      <c r="G54" s="327">
        <f t="shared" si="1"/>
        <v>0</v>
      </c>
    </row>
    <row r="55" spans="1:9" x14ac:dyDescent="0.2">
      <c r="A55" s="322"/>
      <c r="B55" s="323"/>
      <c r="C55" s="326"/>
      <c r="D55" s="325"/>
      <c r="E55" s="327"/>
      <c r="F55" s="327"/>
      <c r="G55" s="327"/>
    </row>
    <row r="56" spans="1:9" x14ac:dyDescent="0.2">
      <c r="A56" s="322"/>
      <c r="B56" s="323">
        <v>2.9</v>
      </c>
      <c r="C56" s="326" t="s">
        <v>292</v>
      </c>
      <c r="D56" s="325" t="s">
        <v>16</v>
      </c>
      <c r="E56" s="327">
        <v>2</v>
      </c>
      <c r="F56" s="328"/>
      <c r="G56" s="327">
        <f t="shared" si="1"/>
        <v>0</v>
      </c>
    </row>
    <row r="57" spans="1:9" x14ac:dyDescent="0.2">
      <c r="A57" s="322"/>
      <c r="B57" s="323"/>
      <c r="C57" s="326"/>
      <c r="D57" s="325"/>
      <c r="E57" s="327"/>
      <c r="F57" s="327"/>
      <c r="G57" s="327"/>
    </row>
    <row r="58" spans="1:9" ht="25.5" x14ac:dyDescent="0.2">
      <c r="A58" s="322"/>
      <c r="B58" s="323">
        <v>2.1</v>
      </c>
      <c r="C58" s="326" t="s">
        <v>293</v>
      </c>
      <c r="D58" s="325" t="s">
        <v>16</v>
      </c>
      <c r="E58" s="327">
        <v>2</v>
      </c>
      <c r="F58" s="328"/>
      <c r="G58" s="327">
        <f t="shared" si="1"/>
        <v>0</v>
      </c>
    </row>
    <row r="59" spans="1:9" x14ac:dyDescent="0.2">
      <c r="A59" s="322"/>
      <c r="B59" s="323"/>
      <c r="C59" s="326"/>
      <c r="D59" s="325"/>
      <c r="E59" s="327"/>
      <c r="F59" s="327"/>
      <c r="G59" s="327"/>
    </row>
    <row r="60" spans="1:9" ht="38.25" x14ac:dyDescent="0.2">
      <c r="A60" s="322"/>
      <c r="B60" s="491">
        <v>2.11</v>
      </c>
      <c r="C60" s="326" t="s">
        <v>48</v>
      </c>
      <c r="D60" s="325"/>
      <c r="E60" s="472">
        <v>0.1</v>
      </c>
      <c r="F60" s="327"/>
      <c r="G60" s="327">
        <f>SUM(G38:G59)*E60</f>
        <v>0</v>
      </c>
      <c r="H60" s="444"/>
      <c r="I60" s="444"/>
    </row>
    <row r="61" spans="1:9" ht="13.5" thickBot="1" x14ac:dyDescent="0.25">
      <c r="A61" s="322"/>
      <c r="B61" s="323"/>
      <c r="C61" s="326"/>
      <c r="D61" s="325"/>
      <c r="E61" s="327"/>
      <c r="F61" s="327"/>
      <c r="G61" s="327"/>
      <c r="H61" s="444"/>
      <c r="I61" s="444"/>
    </row>
    <row r="62" spans="1:9" ht="14.25" thickTop="1" thickBot="1" x14ac:dyDescent="0.25">
      <c r="A62" s="492"/>
      <c r="B62" s="493"/>
      <c r="C62" s="475" t="s">
        <v>11</v>
      </c>
      <c r="D62" s="476"/>
      <c r="E62" s="477"/>
      <c r="F62" s="494" t="s">
        <v>15</v>
      </c>
      <c r="G62" s="477">
        <f>SUM(G38:G60)</f>
        <v>0</v>
      </c>
    </row>
    <row r="63" spans="1:9" s="496" customFormat="1" ht="16.5" thickTop="1" x14ac:dyDescent="0.25">
      <c r="A63" s="478"/>
      <c r="B63" s="479"/>
      <c r="C63" s="480"/>
      <c r="D63" s="481"/>
      <c r="E63" s="482"/>
      <c r="F63" s="482"/>
      <c r="G63" s="495"/>
      <c r="H63" s="434"/>
      <c r="I63" s="434"/>
    </row>
    <row r="64" spans="1:9" s="444" customFormat="1" ht="15.75" x14ac:dyDescent="0.25">
      <c r="A64" s="497" t="s">
        <v>269</v>
      </c>
      <c r="B64" s="498"/>
      <c r="C64" s="499"/>
      <c r="D64" s="460"/>
      <c r="E64" s="500"/>
      <c r="F64" s="500"/>
      <c r="G64" s="433"/>
      <c r="H64" s="434"/>
      <c r="I64" s="434"/>
    </row>
    <row r="65" spans="1:9" s="444" customFormat="1" ht="15.75" x14ac:dyDescent="0.25">
      <c r="A65" s="501"/>
      <c r="B65" s="502"/>
      <c r="C65" s="503"/>
      <c r="D65" s="504"/>
      <c r="E65" s="505"/>
      <c r="F65" s="505"/>
      <c r="G65" s="489"/>
      <c r="H65" s="434"/>
      <c r="I65" s="434"/>
    </row>
    <row r="66" spans="1:9" x14ac:dyDescent="0.2">
      <c r="A66" s="322"/>
      <c r="B66" s="323">
        <v>3.1</v>
      </c>
      <c r="C66" s="326" t="s">
        <v>294</v>
      </c>
      <c r="D66" s="325" t="s">
        <v>16</v>
      </c>
      <c r="E66" s="327">
        <v>2</v>
      </c>
      <c r="F66" s="328"/>
      <c r="G66" s="327">
        <f t="shared" si="1"/>
        <v>0</v>
      </c>
    </row>
    <row r="67" spans="1:9" x14ac:dyDescent="0.2">
      <c r="A67" s="322"/>
      <c r="B67" s="323"/>
      <c r="C67" s="326"/>
      <c r="D67" s="325"/>
      <c r="E67" s="327"/>
      <c r="F67" s="327"/>
      <c r="G67" s="327"/>
    </row>
    <row r="68" spans="1:9" x14ac:dyDescent="0.2">
      <c r="A68" s="322"/>
      <c r="B68" s="323">
        <v>3.2</v>
      </c>
      <c r="C68" s="326" t="s">
        <v>295</v>
      </c>
      <c r="D68" s="325" t="s">
        <v>16</v>
      </c>
      <c r="E68" s="327">
        <v>2</v>
      </c>
      <c r="F68" s="328"/>
      <c r="G68" s="327">
        <f t="shared" si="1"/>
        <v>0</v>
      </c>
    </row>
    <row r="69" spans="1:9" x14ac:dyDescent="0.2">
      <c r="A69" s="322"/>
      <c r="B69" s="323"/>
      <c r="C69" s="326"/>
      <c r="D69" s="325"/>
      <c r="E69" s="327"/>
      <c r="F69" s="327"/>
      <c r="G69" s="327"/>
    </row>
    <row r="70" spans="1:9" ht="51" x14ac:dyDescent="0.2">
      <c r="A70" s="322"/>
      <c r="B70" s="323">
        <v>3.3</v>
      </c>
      <c r="C70" s="326" t="s">
        <v>296</v>
      </c>
      <c r="D70" s="325" t="s">
        <v>17</v>
      </c>
      <c r="E70" s="327">
        <v>0</v>
      </c>
      <c r="F70" s="328"/>
      <c r="G70" s="327">
        <f t="shared" si="1"/>
        <v>0</v>
      </c>
    </row>
    <row r="71" spans="1:9" x14ac:dyDescent="0.2">
      <c r="A71" s="322"/>
      <c r="B71" s="323"/>
      <c r="C71" s="326"/>
      <c r="D71" s="325"/>
      <c r="E71" s="327"/>
      <c r="F71" s="327"/>
      <c r="G71" s="327"/>
    </row>
    <row r="72" spans="1:9" ht="51" x14ac:dyDescent="0.2">
      <c r="A72" s="322"/>
      <c r="B72" s="323">
        <v>3.3</v>
      </c>
      <c r="C72" s="326" t="s">
        <v>297</v>
      </c>
      <c r="D72" s="325" t="s">
        <v>17</v>
      </c>
      <c r="E72" s="327">
        <v>1</v>
      </c>
      <c r="F72" s="328"/>
      <c r="G72" s="327">
        <f t="shared" si="1"/>
        <v>0</v>
      </c>
    </row>
    <row r="73" spans="1:9" x14ac:dyDescent="0.2">
      <c r="A73" s="322"/>
      <c r="B73" s="323"/>
      <c r="C73" s="326"/>
      <c r="D73" s="325"/>
      <c r="E73" s="327"/>
      <c r="F73" s="327"/>
      <c r="G73" s="327"/>
    </row>
    <row r="74" spans="1:9" ht="25.5" x14ac:dyDescent="0.2">
      <c r="A74" s="322"/>
      <c r="B74" s="471" t="s">
        <v>298</v>
      </c>
      <c r="C74" s="490" t="s">
        <v>330</v>
      </c>
      <c r="D74" s="325" t="s">
        <v>17</v>
      </c>
      <c r="E74" s="327">
        <v>1</v>
      </c>
      <c r="F74" s="328"/>
      <c r="G74" s="327">
        <f t="shared" si="1"/>
        <v>0</v>
      </c>
    </row>
    <row r="75" spans="1:9" x14ac:dyDescent="0.2">
      <c r="A75" s="322"/>
      <c r="B75" s="471"/>
      <c r="C75" s="490"/>
      <c r="D75" s="325"/>
      <c r="E75" s="327"/>
      <c r="F75" s="327"/>
      <c r="G75" s="327"/>
    </row>
    <row r="76" spans="1:9" x14ac:dyDescent="0.2">
      <c r="A76" s="322"/>
      <c r="B76" s="471" t="s">
        <v>299</v>
      </c>
      <c r="C76" s="326" t="s">
        <v>300</v>
      </c>
      <c r="D76" s="325" t="s">
        <v>17</v>
      </c>
      <c r="E76" s="327">
        <v>1</v>
      </c>
      <c r="F76" s="328"/>
      <c r="G76" s="327">
        <f t="shared" si="1"/>
        <v>0</v>
      </c>
    </row>
    <row r="77" spans="1:9" x14ac:dyDescent="0.2">
      <c r="A77" s="322"/>
      <c r="B77" s="471"/>
      <c r="C77" s="326"/>
      <c r="D77" s="325"/>
      <c r="E77" s="327"/>
      <c r="F77" s="327"/>
      <c r="G77" s="327"/>
    </row>
    <row r="78" spans="1:9" x14ac:dyDescent="0.2">
      <c r="A78" s="322"/>
      <c r="B78" s="471" t="s">
        <v>301</v>
      </c>
      <c r="C78" s="326" t="s">
        <v>302</v>
      </c>
      <c r="D78" s="325" t="s">
        <v>17</v>
      </c>
      <c r="E78" s="327">
        <v>1</v>
      </c>
      <c r="F78" s="328"/>
      <c r="G78" s="327">
        <f t="shared" si="1"/>
        <v>0</v>
      </c>
    </row>
    <row r="79" spans="1:9" x14ac:dyDescent="0.2">
      <c r="A79" s="322"/>
      <c r="B79" s="471"/>
      <c r="C79" s="326"/>
      <c r="D79" s="325"/>
      <c r="E79" s="327"/>
      <c r="F79" s="327"/>
      <c r="G79" s="327"/>
    </row>
    <row r="80" spans="1:9" x14ac:dyDescent="0.2">
      <c r="A80" s="322"/>
      <c r="B80" s="471" t="s">
        <v>303</v>
      </c>
      <c r="C80" s="326" t="s">
        <v>304</v>
      </c>
      <c r="D80" s="325" t="s">
        <v>17</v>
      </c>
      <c r="E80" s="327">
        <v>1</v>
      </c>
      <c r="F80" s="328"/>
      <c r="G80" s="327">
        <f t="shared" si="1"/>
        <v>0</v>
      </c>
    </row>
    <row r="81" spans="1:9" x14ac:dyDescent="0.2">
      <c r="A81" s="322"/>
      <c r="B81" s="471"/>
      <c r="C81" s="326"/>
      <c r="D81" s="325"/>
      <c r="E81" s="327"/>
      <c r="F81" s="327"/>
      <c r="G81" s="327"/>
    </row>
    <row r="82" spans="1:9" ht="25.5" x14ac:dyDescent="0.2">
      <c r="A82" s="322"/>
      <c r="B82" s="471" t="s">
        <v>305</v>
      </c>
      <c r="C82" s="326" t="s">
        <v>306</v>
      </c>
      <c r="D82" s="325" t="s">
        <v>17</v>
      </c>
      <c r="E82" s="327">
        <v>1</v>
      </c>
      <c r="F82" s="328"/>
      <c r="G82" s="327">
        <f t="shared" si="1"/>
        <v>0</v>
      </c>
    </row>
    <row r="83" spans="1:9" x14ac:dyDescent="0.2">
      <c r="A83" s="322"/>
      <c r="B83" s="471"/>
      <c r="C83" s="326"/>
      <c r="D83" s="325"/>
      <c r="E83" s="327"/>
      <c r="F83" s="327"/>
      <c r="G83" s="327"/>
    </row>
    <row r="84" spans="1:9" x14ac:dyDescent="0.2">
      <c r="A84" s="322"/>
      <c r="B84" s="471" t="s">
        <v>307</v>
      </c>
      <c r="C84" s="326" t="s">
        <v>308</v>
      </c>
      <c r="D84" s="325" t="s">
        <v>17</v>
      </c>
      <c r="E84" s="327">
        <v>1</v>
      </c>
      <c r="F84" s="328"/>
      <c r="G84" s="327">
        <f t="shared" si="1"/>
        <v>0</v>
      </c>
    </row>
    <row r="85" spans="1:9" x14ac:dyDescent="0.2">
      <c r="A85" s="322"/>
      <c r="B85" s="471"/>
      <c r="C85" s="326"/>
      <c r="D85" s="325"/>
      <c r="E85" s="327"/>
      <c r="F85" s="327"/>
      <c r="G85" s="327"/>
    </row>
    <row r="86" spans="1:9" s="444" customFormat="1" ht="38.25" x14ac:dyDescent="0.2">
      <c r="A86" s="322"/>
      <c r="B86" s="471" t="s">
        <v>309</v>
      </c>
      <c r="C86" s="326" t="s">
        <v>310</v>
      </c>
      <c r="D86" s="325"/>
      <c r="E86" s="472">
        <v>0.1</v>
      </c>
      <c r="F86" s="327"/>
      <c r="G86" s="327">
        <f>SUM(G66:G85)*E86</f>
        <v>0</v>
      </c>
      <c r="H86" s="434"/>
      <c r="I86" s="434"/>
    </row>
    <row r="87" spans="1:9" s="444" customFormat="1" ht="13.5" thickBot="1" x14ac:dyDescent="0.25">
      <c r="A87" s="322"/>
      <c r="B87" s="323"/>
      <c r="C87" s="326"/>
      <c r="D87" s="325"/>
      <c r="E87" s="327"/>
      <c r="F87" s="327"/>
      <c r="G87" s="327"/>
      <c r="H87" s="434"/>
      <c r="I87" s="434"/>
    </row>
    <row r="88" spans="1:9" s="444" customFormat="1" ht="14.25" thickTop="1" thickBot="1" x14ac:dyDescent="0.25">
      <c r="A88" s="492"/>
      <c r="B88" s="474"/>
      <c r="C88" s="475" t="s">
        <v>19</v>
      </c>
      <c r="D88" s="476"/>
      <c r="E88" s="477"/>
      <c r="F88" s="494" t="s">
        <v>15</v>
      </c>
      <c r="G88" s="477">
        <f>SUM(G66:G87)</f>
        <v>0</v>
      </c>
      <c r="H88" s="434"/>
      <c r="I88" s="434"/>
    </row>
    <row r="89" spans="1:9" s="444" customFormat="1" ht="13.5" thickTop="1" x14ac:dyDescent="0.2">
      <c r="A89" s="452"/>
      <c r="B89" s="453"/>
      <c r="C89" s="435"/>
      <c r="D89" s="506"/>
      <c r="E89" s="455"/>
      <c r="F89" s="455"/>
      <c r="G89" s="455"/>
      <c r="H89" s="434"/>
      <c r="I89" s="434"/>
    </row>
    <row r="90" spans="1:9" x14ac:dyDescent="0.2">
      <c r="A90" s="452"/>
      <c r="B90" s="453"/>
      <c r="C90" s="435"/>
      <c r="D90" s="506"/>
      <c r="E90" s="455"/>
      <c r="F90" s="455"/>
      <c r="G90" s="455"/>
    </row>
    <row r="91" spans="1:9" x14ac:dyDescent="0.2">
      <c r="A91" s="452"/>
    </row>
  </sheetData>
  <sheetProtection algorithmName="SHA-512" hashValue="FpkfYsLMuyhpbr6uibw6fibEa/Z4Ew2ZNSG1cmczBHit5VnyTcFi5ROE8fUuAyScHlxtTSbyladlxq4xWUmCmA==" saltValue="LlWaP95wDI2TEB15PbGN8w==" spinCount="100000" sheet="1" objects="1" scenarios="1" selectLockedCells="1"/>
  <mergeCells count="3">
    <mergeCell ref="C4:E4"/>
    <mergeCell ref="C6:E6"/>
    <mergeCell ref="A19:B19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3" manualBreakCount="3">
    <brk id="16" max="16383" man="1"/>
    <brk id="34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6"/>
  <sheetViews>
    <sheetView view="pageBreakPreview" zoomScale="110" zoomScaleNormal="100" zoomScaleSheetLayoutView="110" workbookViewId="0">
      <selection activeCell="F21" sqref="F21"/>
    </sheetView>
  </sheetViews>
  <sheetFormatPr defaultRowHeight="12.75" x14ac:dyDescent="0.2"/>
  <cols>
    <col min="1" max="1" width="4.28515625" style="208" customWidth="1"/>
    <col min="2" max="2" width="4.5703125" style="248" bestFit="1" customWidth="1" collapsed="1"/>
    <col min="3" max="3" width="50" style="70" customWidth="1"/>
    <col min="4" max="4" width="10" style="44" customWidth="1"/>
    <col min="5" max="5" width="7.85546875" style="39" customWidth="1"/>
    <col min="6" max="7" width="10.85546875" style="39" customWidth="1"/>
    <col min="8" max="8" width="9.140625" style="39"/>
    <col min="9" max="9" width="15.140625" style="39" customWidth="1"/>
    <col min="10" max="16384" width="9.140625" style="39"/>
  </cols>
  <sheetData>
    <row r="1" spans="1:9" x14ac:dyDescent="0.2">
      <c r="C1" s="70" t="s">
        <v>13</v>
      </c>
    </row>
    <row r="2" spans="1:9" ht="39" customHeight="1" x14ac:dyDescent="0.2">
      <c r="C2" s="271" t="s">
        <v>320</v>
      </c>
    </row>
    <row r="3" spans="1:9" s="99" customFormat="1" ht="18.75" x14ac:dyDescent="0.3">
      <c r="A3" s="96" t="s">
        <v>263</v>
      </c>
      <c r="B3" s="275"/>
      <c r="C3" s="272"/>
      <c r="D3" s="98"/>
    </row>
    <row r="4" spans="1:9" s="57" customFormat="1" x14ac:dyDescent="0.2">
      <c r="A4" s="54" t="s">
        <v>13</v>
      </c>
      <c r="B4" s="276"/>
      <c r="C4" s="317" t="s">
        <v>264</v>
      </c>
      <c r="D4" s="318"/>
      <c r="E4" s="318"/>
      <c r="F4" s="39"/>
      <c r="G4" s="39"/>
      <c r="H4" s="58"/>
      <c r="I4" s="58"/>
    </row>
    <row r="5" spans="1:9" x14ac:dyDescent="0.2">
      <c r="C5" s="271" t="s">
        <v>311</v>
      </c>
      <c r="H5" s="45"/>
      <c r="I5" s="45"/>
    </row>
    <row r="6" spans="1:9" x14ac:dyDescent="0.2">
      <c r="C6" s="70" t="s">
        <v>312</v>
      </c>
      <c r="H6" s="45"/>
      <c r="I6" s="45"/>
    </row>
    <row r="7" spans="1:9" x14ac:dyDescent="0.2">
      <c r="C7" s="270" t="s">
        <v>13</v>
      </c>
      <c r="H7" s="45"/>
      <c r="I7" s="45"/>
    </row>
    <row r="8" spans="1:9" s="90" customFormat="1" x14ac:dyDescent="0.2">
      <c r="A8" s="42" t="s">
        <v>267</v>
      </c>
      <c r="B8" s="277"/>
      <c r="C8" s="271"/>
      <c r="D8" s="89"/>
      <c r="F8" s="72" t="s">
        <v>31</v>
      </c>
      <c r="G8" s="101">
        <f>G35</f>
        <v>0</v>
      </c>
    </row>
    <row r="9" spans="1:9" x14ac:dyDescent="0.2">
      <c r="F9" s="45"/>
      <c r="G9" s="45"/>
      <c r="H9" s="222"/>
      <c r="I9" s="101"/>
    </row>
    <row r="10" spans="1:9" s="90" customFormat="1" x14ac:dyDescent="0.2">
      <c r="A10" s="42" t="s">
        <v>268</v>
      </c>
      <c r="B10" s="277"/>
      <c r="C10" s="271"/>
      <c r="D10" s="89"/>
      <c r="F10" s="72" t="s">
        <v>31</v>
      </c>
      <c r="G10" s="222">
        <f>G61</f>
        <v>0</v>
      </c>
      <c r="H10" s="45"/>
      <c r="I10" s="45"/>
    </row>
    <row r="11" spans="1:9" x14ac:dyDescent="0.2">
      <c r="F11" s="45"/>
      <c r="G11" s="45"/>
      <c r="H11" s="45"/>
      <c r="I11" s="45"/>
    </row>
    <row r="12" spans="1:9" s="90" customFormat="1" x14ac:dyDescent="0.2">
      <c r="A12" s="42" t="s">
        <v>269</v>
      </c>
      <c r="B12" s="277"/>
      <c r="C12" s="271"/>
      <c r="D12" s="89"/>
      <c r="F12" s="72" t="s">
        <v>31</v>
      </c>
      <c r="G12" s="101">
        <f>G84</f>
        <v>0</v>
      </c>
      <c r="H12" s="39"/>
      <c r="I12" s="39"/>
    </row>
    <row r="13" spans="1:9" x14ac:dyDescent="0.2">
      <c r="F13" s="45"/>
    </row>
    <row r="14" spans="1:9" s="90" customFormat="1" x14ac:dyDescent="0.2">
      <c r="A14" s="42" t="s">
        <v>12</v>
      </c>
      <c r="B14" s="277"/>
      <c r="C14" s="271"/>
      <c r="D14" s="89"/>
      <c r="F14" s="72" t="s">
        <v>31</v>
      </c>
      <c r="G14" s="101">
        <f>SUM(G8:G13)</f>
        <v>0</v>
      </c>
      <c r="H14" s="39"/>
      <c r="I14" s="39"/>
    </row>
    <row r="16" spans="1:9" s="146" customFormat="1" ht="15.75" collapsed="1" x14ac:dyDescent="0.25">
      <c r="A16" s="105" t="s">
        <v>267</v>
      </c>
      <c r="B16" s="290"/>
      <c r="C16" s="278"/>
      <c r="D16" s="279"/>
      <c r="E16" s="279"/>
      <c r="F16" s="279"/>
      <c r="G16" s="279"/>
      <c r="H16" s="39"/>
      <c r="I16" s="39"/>
    </row>
    <row r="17" spans="1:9" s="146" customFormat="1" ht="15.75" x14ac:dyDescent="0.25">
      <c r="A17" s="105"/>
      <c r="B17" s="290"/>
      <c r="C17" s="278"/>
      <c r="D17" s="279"/>
      <c r="E17" s="279"/>
      <c r="F17" s="279"/>
      <c r="G17" s="279"/>
      <c r="H17" s="39"/>
      <c r="I17" s="39"/>
    </row>
    <row r="18" spans="1:9" s="146" customFormat="1" ht="15.75" x14ac:dyDescent="0.25">
      <c r="A18" s="306" t="s">
        <v>270</v>
      </c>
      <c r="B18" s="290"/>
      <c r="C18" s="278"/>
      <c r="D18" s="279"/>
      <c r="E18" s="279"/>
      <c r="F18" s="279"/>
      <c r="G18" s="279"/>
      <c r="H18" s="39"/>
      <c r="I18" s="39"/>
    </row>
    <row r="19" spans="1:9" s="146" customFormat="1" ht="26.25" x14ac:dyDescent="0.25">
      <c r="A19" s="319" t="s">
        <v>336</v>
      </c>
      <c r="B19" s="320"/>
      <c r="C19" s="106" t="s">
        <v>90</v>
      </c>
      <c r="D19" s="107" t="s">
        <v>91</v>
      </c>
      <c r="E19" s="307" t="s">
        <v>92</v>
      </c>
      <c r="F19" s="108" t="s">
        <v>93</v>
      </c>
      <c r="G19" s="108" t="s">
        <v>94</v>
      </c>
      <c r="H19" s="39"/>
      <c r="I19" s="39"/>
    </row>
    <row r="20" spans="1:9" s="146" customFormat="1" ht="15.75" x14ac:dyDescent="0.25">
      <c r="A20" s="308"/>
      <c r="B20" s="309"/>
      <c r="C20" s="111"/>
      <c r="D20" s="110"/>
      <c r="E20" s="168"/>
      <c r="F20" s="168"/>
      <c r="G20" s="168"/>
      <c r="H20" s="39"/>
      <c r="I20" s="39"/>
    </row>
    <row r="21" spans="1:9" s="146" customFormat="1" ht="25.5" x14ac:dyDescent="0.2">
      <c r="A21" s="280"/>
      <c r="B21" s="281">
        <v>1.1000000000000001</v>
      </c>
      <c r="C21" s="114" t="s">
        <v>271</v>
      </c>
      <c r="D21" s="115" t="s">
        <v>17</v>
      </c>
      <c r="E21" s="122">
        <v>5</v>
      </c>
      <c r="F21" s="424"/>
      <c r="G21" s="427">
        <f>E21*F21</f>
        <v>0</v>
      </c>
      <c r="H21" s="39"/>
      <c r="I21" s="39"/>
    </row>
    <row r="22" spans="1:9" s="146" customFormat="1" ht="15" x14ac:dyDescent="0.2">
      <c r="A22" s="280"/>
      <c r="B22" s="281"/>
      <c r="C22" s="114"/>
      <c r="D22" s="115"/>
      <c r="E22" s="122"/>
      <c r="F22" s="122"/>
      <c r="G22" s="122"/>
      <c r="H22" s="39"/>
      <c r="I22" s="39"/>
    </row>
    <row r="23" spans="1:9" ht="242.25" x14ac:dyDescent="0.2">
      <c r="A23" s="282"/>
      <c r="B23" s="281">
        <v>1.2</v>
      </c>
      <c r="C23" s="114" t="s">
        <v>313</v>
      </c>
      <c r="D23" s="115" t="s">
        <v>16</v>
      </c>
      <c r="E23" s="122">
        <v>90</v>
      </c>
      <c r="F23" s="424"/>
      <c r="G23" s="427">
        <f>E23*F23</f>
        <v>0</v>
      </c>
    </row>
    <row r="24" spans="1:9" x14ac:dyDescent="0.2">
      <c r="A24" s="282"/>
      <c r="B24" s="281"/>
      <c r="C24" s="114"/>
      <c r="D24" s="115"/>
      <c r="E24" s="122"/>
      <c r="F24" s="122"/>
      <c r="G24" s="122"/>
    </row>
    <row r="25" spans="1:9" ht="25.5" x14ac:dyDescent="0.2">
      <c r="A25" s="282"/>
      <c r="B25" s="283" t="s">
        <v>273</v>
      </c>
      <c r="C25" s="114" t="s">
        <v>274</v>
      </c>
      <c r="D25" s="115" t="s">
        <v>16</v>
      </c>
      <c r="E25" s="310">
        <v>5</v>
      </c>
      <c r="F25" s="424"/>
      <c r="G25" s="427">
        <f>E25*F25</f>
        <v>0</v>
      </c>
    </row>
    <row r="26" spans="1:9" x14ac:dyDescent="0.2">
      <c r="A26" s="282"/>
      <c r="B26" s="283"/>
      <c r="C26" s="114"/>
      <c r="D26" s="115"/>
      <c r="E26" s="310"/>
      <c r="F26" s="310"/>
      <c r="G26" s="122"/>
    </row>
    <row r="27" spans="1:9" ht="38.25" x14ac:dyDescent="0.2">
      <c r="A27" s="282"/>
      <c r="B27" s="283" t="s">
        <v>275</v>
      </c>
      <c r="C27" s="114" t="s">
        <v>276</v>
      </c>
      <c r="D27" s="115" t="s">
        <v>17</v>
      </c>
      <c r="E27" s="310">
        <v>2</v>
      </c>
      <c r="F27" s="424"/>
      <c r="G27" s="427">
        <f>E27*F27</f>
        <v>0</v>
      </c>
    </row>
    <row r="28" spans="1:9" x14ac:dyDescent="0.2">
      <c r="A28" s="282"/>
      <c r="B28" s="283"/>
      <c r="C28" s="114"/>
      <c r="D28" s="115"/>
      <c r="E28" s="310"/>
      <c r="F28" s="310"/>
      <c r="G28" s="122"/>
    </row>
    <row r="29" spans="1:9" ht="76.5" x14ac:dyDescent="0.2">
      <c r="A29" s="282"/>
      <c r="B29" s="283" t="s">
        <v>277</v>
      </c>
      <c r="C29" s="114" t="s">
        <v>278</v>
      </c>
      <c r="D29" s="115" t="s">
        <v>16</v>
      </c>
      <c r="E29" s="310">
        <v>10</v>
      </c>
      <c r="F29" s="424"/>
      <c r="G29" s="427">
        <f>E29*F29</f>
        <v>0</v>
      </c>
    </row>
    <row r="30" spans="1:9" x14ac:dyDescent="0.2">
      <c r="A30" s="282"/>
      <c r="B30" s="283"/>
      <c r="C30" s="114"/>
      <c r="D30" s="115"/>
      <c r="E30" s="310"/>
      <c r="F30" s="310"/>
      <c r="G30" s="122"/>
    </row>
    <row r="31" spans="1:9" ht="63.75" x14ac:dyDescent="0.2">
      <c r="A31" s="282"/>
      <c r="B31" s="283" t="s">
        <v>279</v>
      </c>
      <c r="C31" s="114" t="s">
        <v>280</v>
      </c>
      <c r="D31" s="115" t="s">
        <v>17</v>
      </c>
      <c r="E31" s="310">
        <v>5</v>
      </c>
      <c r="F31" s="424"/>
      <c r="G31" s="427">
        <f>E31*F31</f>
        <v>0</v>
      </c>
    </row>
    <row r="32" spans="1:9" x14ac:dyDescent="0.2">
      <c r="A32" s="282"/>
      <c r="B32" s="283"/>
      <c r="C32" s="114"/>
      <c r="D32" s="115"/>
      <c r="E32" s="310"/>
      <c r="F32" s="310"/>
      <c r="G32" s="122"/>
    </row>
    <row r="33" spans="1:9" ht="51" x14ac:dyDescent="0.2">
      <c r="A33" s="282"/>
      <c r="B33" s="281">
        <v>1.7</v>
      </c>
      <c r="C33" s="114" t="s">
        <v>61</v>
      </c>
      <c r="D33" s="115"/>
      <c r="E33" s="166">
        <v>0.1</v>
      </c>
      <c r="F33" s="117"/>
      <c r="G33" s="117">
        <f>SUM(G21:G32)*E33</f>
        <v>0</v>
      </c>
    </row>
    <row r="34" spans="1:9" ht="13.5" thickBot="1" x14ac:dyDescent="0.25">
      <c r="A34" s="282"/>
      <c r="B34" s="281"/>
      <c r="C34" s="114"/>
      <c r="D34" s="115"/>
      <c r="E34" s="122"/>
      <c r="F34" s="122"/>
      <c r="G34" s="122"/>
    </row>
    <row r="35" spans="1:9" s="90" customFormat="1" ht="14.25" thickTop="1" thickBot="1" x14ac:dyDescent="0.25">
      <c r="A35" s="284"/>
      <c r="B35" s="285"/>
      <c r="C35" s="273" t="s">
        <v>10</v>
      </c>
      <c r="D35" s="139"/>
      <c r="E35" s="140"/>
      <c r="F35" s="298" t="s">
        <v>15</v>
      </c>
      <c r="G35" s="298">
        <f>SUM(G21:G34)</f>
        <v>0</v>
      </c>
      <c r="H35" s="39"/>
      <c r="I35" s="39"/>
    </row>
    <row r="36" spans="1:9" s="90" customFormat="1" ht="13.5" thickTop="1" x14ac:dyDescent="0.2">
      <c r="A36" s="286"/>
      <c r="B36" s="287"/>
      <c r="C36" s="288"/>
      <c r="D36" s="289"/>
      <c r="E36" s="311"/>
      <c r="F36" s="311"/>
      <c r="G36" s="312"/>
      <c r="H36" s="39"/>
      <c r="I36" s="39"/>
    </row>
    <row r="37" spans="1:9" s="146" customFormat="1" ht="15.75" collapsed="1" x14ac:dyDescent="0.25">
      <c r="A37" s="105" t="s">
        <v>268</v>
      </c>
      <c r="B37" s="290"/>
      <c r="C37" s="278"/>
      <c r="D37" s="279"/>
      <c r="E37" s="279"/>
      <c r="F37" s="279"/>
      <c r="G37" s="39"/>
      <c r="H37" s="39"/>
      <c r="I37" s="39"/>
    </row>
    <row r="38" spans="1:9" x14ac:dyDescent="0.2">
      <c r="A38" s="291"/>
      <c r="B38" s="292"/>
      <c r="C38" s="293"/>
      <c r="D38" s="294"/>
      <c r="E38" s="313"/>
      <c r="F38" s="313"/>
      <c r="G38" s="313"/>
    </row>
    <row r="39" spans="1:9" ht="51" x14ac:dyDescent="0.2">
      <c r="A39" s="282"/>
      <c r="B39" s="281">
        <v>2.1</v>
      </c>
      <c r="C39" s="114" t="s">
        <v>282</v>
      </c>
      <c r="D39" s="115" t="s">
        <v>16</v>
      </c>
      <c r="E39" s="122">
        <v>90</v>
      </c>
      <c r="F39" s="424"/>
      <c r="G39" s="427">
        <f>E39*F39</f>
        <v>0</v>
      </c>
    </row>
    <row r="40" spans="1:9" x14ac:dyDescent="0.2">
      <c r="A40" s="282"/>
      <c r="B40" s="281"/>
      <c r="C40" s="114"/>
      <c r="D40" s="115"/>
      <c r="E40" s="122"/>
      <c r="F40" s="122"/>
      <c r="G40" s="122"/>
    </row>
    <row r="41" spans="1:9" ht="51" x14ac:dyDescent="0.2">
      <c r="A41" s="322"/>
      <c r="B41" s="323">
        <v>2.2000000000000002</v>
      </c>
      <c r="C41" s="324" t="s">
        <v>283</v>
      </c>
      <c r="D41" s="325" t="s">
        <v>16</v>
      </c>
      <c r="E41" s="321">
        <v>0</v>
      </c>
      <c r="F41" s="426"/>
      <c r="G41" s="428">
        <f>E41*F41</f>
        <v>0</v>
      </c>
    </row>
    <row r="42" spans="1:9" x14ac:dyDescent="0.2">
      <c r="A42" s="282"/>
      <c r="B42" s="281"/>
      <c r="C42" s="114"/>
      <c r="D42" s="115"/>
      <c r="E42" s="122"/>
      <c r="F42" s="122"/>
      <c r="G42" s="122"/>
    </row>
    <row r="43" spans="1:9" ht="63.75" x14ac:dyDescent="0.2">
      <c r="A43" s="282"/>
      <c r="B43" s="281">
        <v>2.2999999999999998</v>
      </c>
      <c r="C43" s="114" t="s">
        <v>284</v>
      </c>
      <c r="D43" s="115" t="s">
        <v>17</v>
      </c>
      <c r="E43" s="122">
        <v>5</v>
      </c>
      <c r="F43" s="424"/>
      <c r="G43" s="427">
        <f>E43*F43</f>
        <v>0</v>
      </c>
    </row>
    <row r="44" spans="1:9" x14ac:dyDescent="0.2">
      <c r="A44" s="282"/>
      <c r="B44" s="281"/>
      <c r="C44" s="114"/>
      <c r="D44" s="115"/>
      <c r="E44" s="122"/>
      <c r="F44" s="122"/>
      <c r="G44" s="122"/>
    </row>
    <row r="45" spans="1:9" ht="38.25" x14ac:dyDescent="0.2">
      <c r="A45" s="282"/>
      <c r="B45" s="281">
        <v>2.4</v>
      </c>
      <c r="C45" s="114" t="s">
        <v>287</v>
      </c>
      <c r="D45" s="115" t="s">
        <v>17</v>
      </c>
      <c r="E45" s="122">
        <v>5</v>
      </c>
      <c r="F45" s="424"/>
      <c r="G45" s="427">
        <f>E45*F45</f>
        <v>0</v>
      </c>
    </row>
    <row r="46" spans="1:9" x14ac:dyDescent="0.2">
      <c r="A46" s="282"/>
      <c r="B46" s="281"/>
      <c r="C46" s="114"/>
      <c r="D46" s="115"/>
      <c r="E46" s="122"/>
      <c r="F46" s="122"/>
      <c r="G46" s="122"/>
    </row>
    <row r="47" spans="1:9" ht="76.5" x14ac:dyDescent="0.2">
      <c r="A47" s="282"/>
      <c r="B47" s="281">
        <v>2.5</v>
      </c>
      <c r="C47" s="114" t="s">
        <v>288</v>
      </c>
      <c r="D47" s="115" t="s">
        <v>17</v>
      </c>
      <c r="E47" s="122">
        <v>5</v>
      </c>
      <c r="F47" s="424"/>
      <c r="G47" s="427">
        <f>E47*F47</f>
        <v>0</v>
      </c>
    </row>
    <row r="48" spans="1:9" x14ac:dyDescent="0.2">
      <c r="A48" s="282"/>
      <c r="B48" s="281"/>
      <c r="C48" s="114"/>
      <c r="D48" s="115"/>
      <c r="E48" s="122"/>
      <c r="F48" s="122"/>
      <c r="G48" s="122"/>
    </row>
    <row r="49" spans="1:9" ht="38.25" x14ac:dyDescent="0.2">
      <c r="A49" s="282"/>
      <c r="B49" s="281">
        <v>2.6</v>
      </c>
      <c r="C49" s="114" t="s">
        <v>289</v>
      </c>
      <c r="D49" s="115" t="s">
        <v>17</v>
      </c>
      <c r="E49" s="122">
        <v>5</v>
      </c>
      <c r="F49" s="424"/>
      <c r="G49" s="427">
        <f>E49*F49</f>
        <v>0</v>
      </c>
    </row>
    <row r="50" spans="1:9" x14ac:dyDescent="0.2">
      <c r="A50" s="282"/>
      <c r="B50" s="281"/>
      <c r="C50" s="114"/>
      <c r="D50" s="115"/>
      <c r="E50" s="122"/>
      <c r="F50" s="122"/>
      <c r="G50" s="122"/>
    </row>
    <row r="51" spans="1:9" ht="38.25" x14ac:dyDescent="0.2">
      <c r="A51" s="282"/>
      <c r="B51" s="283" t="s">
        <v>290</v>
      </c>
      <c r="C51" s="274" t="s">
        <v>329</v>
      </c>
      <c r="D51" s="115" t="s">
        <v>17</v>
      </c>
      <c r="E51" s="310">
        <v>5</v>
      </c>
      <c r="F51" s="424"/>
      <c r="G51" s="427">
        <f>E51*F51</f>
        <v>0</v>
      </c>
    </row>
    <row r="52" spans="1:9" x14ac:dyDescent="0.2">
      <c r="A52" s="282"/>
      <c r="B52" s="283"/>
      <c r="C52" s="274"/>
      <c r="D52" s="115"/>
      <c r="E52" s="310"/>
      <c r="F52" s="310"/>
      <c r="G52" s="122"/>
    </row>
    <row r="53" spans="1:9" x14ac:dyDescent="0.2">
      <c r="A53" s="282"/>
      <c r="B53" s="281">
        <v>2.8</v>
      </c>
      <c r="C53" s="114" t="s">
        <v>291</v>
      </c>
      <c r="D53" s="115" t="s">
        <v>16</v>
      </c>
      <c r="E53" s="122">
        <v>90</v>
      </c>
      <c r="F53" s="424"/>
      <c r="G53" s="427">
        <f>E53*F53</f>
        <v>0</v>
      </c>
    </row>
    <row r="54" spans="1:9" x14ac:dyDescent="0.2">
      <c r="A54" s="282"/>
      <c r="B54" s="281"/>
      <c r="C54" s="114"/>
      <c r="D54" s="115"/>
      <c r="E54" s="122"/>
      <c r="F54" s="122"/>
      <c r="G54" s="122"/>
    </row>
    <row r="55" spans="1:9" x14ac:dyDescent="0.2">
      <c r="A55" s="282"/>
      <c r="B55" s="281">
        <v>2.9</v>
      </c>
      <c r="C55" s="114" t="s">
        <v>292</v>
      </c>
      <c r="D55" s="115" t="s">
        <v>16</v>
      </c>
      <c r="E55" s="122">
        <v>90</v>
      </c>
      <c r="F55" s="424"/>
      <c r="G55" s="427">
        <f>E55*F55</f>
        <v>0</v>
      </c>
    </row>
    <row r="56" spans="1:9" x14ac:dyDescent="0.2">
      <c r="A56" s="282"/>
      <c r="B56" s="281"/>
      <c r="C56" s="114"/>
      <c r="D56" s="115"/>
      <c r="E56" s="122"/>
      <c r="F56" s="122"/>
      <c r="G56" s="122"/>
    </row>
    <row r="57" spans="1:9" ht="25.5" x14ac:dyDescent="0.2">
      <c r="A57" s="282"/>
      <c r="B57" s="281">
        <v>2.1</v>
      </c>
      <c r="C57" s="114" t="s">
        <v>293</v>
      </c>
      <c r="D57" s="115" t="s">
        <v>16</v>
      </c>
      <c r="E57" s="122">
        <v>90</v>
      </c>
      <c r="F57" s="424"/>
      <c r="G57" s="427">
        <f>E57*F57</f>
        <v>0</v>
      </c>
    </row>
    <row r="58" spans="1:9" x14ac:dyDescent="0.2">
      <c r="A58" s="282"/>
      <c r="B58" s="281"/>
      <c r="C58" s="114"/>
      <c r="D58" s="115"/>
      <c r="E58" s="122"/>
      <c r="F58" s="122"/>
      <c r="G58" s="122"/>
    </row>
    <row r="59" spans="1:9" ht="38.25" x14ac:dyDescent="0.2">
      <c r="A59" s="282"/>
      <c r="B59" s="295">
        <v>2.11</v>
      </c>
      <c r="C59" s="114" t="s">
        <v>48</v>
      </c>
      <c r="D59" s="115"/>
      <c r="E59" s="166">
        <v>0.1</v>
      </c>
      <c r="F59" s="117"/>
      <c r="G59" s="117">
        <f>SUM(G39:G58)*E59</f>
        <v>0</v>
      </c>
      <c r="H59" s="90"/>
      <c r="I59" s="90"/>
    </row>
    <row r="60" spans="1:9" ht="13.5" thickBot="1" x14ac:dyDescent="0.25">
      <c r="A60" s="282"/>
      <c r="B60" s="281"/>
      <c r="C60" s="114"/>
      <c r="D60" s="115"/>
      <c r="E60" s="122"/>
      <c r="F60" s="122"/>
      <c r="G60" s="122"/>
      <c r="H60" s="90"/>
      <c r="I60" s="90"/>
    </row>
    <row r="61" spans="1:9" ht="14.25" thickTop="1" thickBot="1" x14ac:dyDescent="0.25">
      <c r="A61" s="296"/>
      <c r="B61" s="297"/>
      <c r="C61" s="273" t="s">
        <v>11</v>
      </c>
      <c r="D61" s="139"/>
      <c r="E61" s="140"/>
      <c r="F61" s="298" t="s">
        <v>15</v>
      </c>
      <c r="G61" s="298">
        <f>SUM(G39:G59)</f>
        <v>0</v>
      </c>
    </row>
    <row r="62" spans="1:9" s="299" customFormat="1" ht="16.5" thickTop="1" x14ac:dyDescent="0.25">
      <c r="A62" s="286"/>
      <c r="B62" s="287"/>
      <c r="C62" s="288"/>
      <c r="D62" s="289"/>
      <c r="E62" s="311"/>
      <c r="F62" s="311"/>
      <c r="G62" s="312"/>
      <c r="H62" s="39"/>
      <c r="I62" s="39"/>
    </row>
    <row r="63" spans="1:9" s="90" customFormat="1" ht="15.75" x14ac:dyDescent="0.25">
      <c r="A63" s="87" t="s">
        <v>269</v>
      </c>
      <c r="B63" s="300"/>
      <c r="C63" s="301"/>
      <c r="D63" s="279"/>
      <c r="E63" s="299"/>
      <c r="F63" s="299"/>
      <c r="G63" s="39"/>
      <c r="H63" s="39"/>
      <c r="I63" s="39"/>
    </row>
    <row r="64" spans="1:9" s="90" customFormat="1" ht="15.75" x14ac:dyDescent="0.25">
      <c r="A64" s="302"/>
      <c r="B64" s="303"/>
      <c r="C64" s="304"/>
      <c r="D64" s="305"/>
      <c r="E64" s="314"/>
      <c r="F64" s="314"/>
      <c r="G64" s="313"/>
      <c r="H64" s="39"/>
      <c r="I64" s="39"/>
    </row>
    <row r="65" spans="1:7" x14ac:dyDescent="0.2">
      <c r="A65" s="282"/>
      <c r="B65" s="281">
        <v>3.1</v>
      </c>
      <c r="C65" s="114" t="s">
        <v>294</v>
      </c>
      <c r="D65" s="115" t="s">
        <v>16</v>
      </c>
      <c r="E65" s="122">
        <v>90</v>
      </c>
      <c r="F65" s="424"/>
      <c r="G65" s="427">
        <f>E65*F65</f>
        <v>0</v>
      </c>
    </row>
    <row r="66" spans="1:7" x14ac:dyDescent="0.2">
      <c r="A66" s="282"/>
      <c r="B66" s="281"/>
      <c r="C66" s="114"/>
      <c r="D66" s="115"/>
      <c r="E66" s="122"/>
      <c r="F66" s="122"/>
      <c r="G66" s="122"/>
    </row>
    <row r="67" spans="1:7" x14ac:dyDescent="0.2">
      <c r="A67" s="282"/>
      <c r="B67" s="281">
        <v>3.2</v>
      </c>
      <c r="C67" s="114" t="s">
        <v>295</v>
      </c>
      <c r="D67" s="115" t="s">
        <v>16</v>
      </c>
      <c r="E67" s="122">
        <v>90</v>
      </c>
      <c r="F67" s="424"/>
      <c r="G67" s="427">
        <f>E67*F67</f>
        <v>0</v>
      </c>
    </row>
    <row r="68" spans="1:7" x14ac:dyDescent="0.2">
      <c r="A68" s="282"/>
      <c r="B68" s="281"/>
      <c r="C68" s="114"/>
      <c r="D68" s="115"/>
      <c r="E68" s="122"/>
      <c r="F68" s="122"/>
      <c r="G68" s="122"/>
    </row>
    <row r="69" spans="1:7" ht="51" x14ac:dyDescent="0.2">
      <c r="A69" s="282"/>
      <c r="B69" s="281">
        <v>3.3</v>
      </c>
      <c r="C69" s="114" t="s">
        <v>296</v>
      </c>
      <c r="D69" s="115" t="s">
        <v>17</v>
      </c>
      <c r="E69" s="122">
        <v>5</v>
      </c>
      <c r="F69" s="424"/>
      <c r="G69" s="427">
        <f>E69*F69</f>
        <v>0</v>
      </c>
    </row>
    <row r="70" spans="1:7" ht="25.5" x14ac:dyDescent="0.2">
      <c r="A70" s="282"/>
      <c r="B70" s="283" t="s">
        <v>298</v>
      </c>
      <c r="C70" s="274" t="s">
        <v>330</v>
      </c>
      <c r="D70" s="115" t="s">
        <v>17</v>
      </c>
      <c r="E70" s="122">
        <v>5</v>
      </c>
      <c r="F70" s="424"/>
      <c r="G70" s="427">
        <f>E70*F70</f>
        <v>0</v>
      </c>
    </row>
    <row r="71" spans="1:7" x14ac:dyDescent="0.2">
      <c r="A71" s="282"/>
      <c r="B71" s="283"/>
      <c r="C71" s="274"/>
      <c r="D71" s="115"/>
      <c r="E71" s="122"/>
      <c r="F71" s="122"/>
      <c r="G71" s="122"/>
    </row>
    <row r="72" spans="1:7" x14ac:dyDescent="0.2">
      <c r="A72" s="282"/>
      <c r="B72" s="283" t="s">
        <v>299</v>
      </c>
      <c r="C72" s="114" t="s">
        <v>300</v>
      </c>
      <c r="D72" s="115" t="s">
        <v>17</v>
      </c>
      <c r="E72" s="122">
        <v>5</v>
      </c>
      <c r="F72" s="424"/>
      <c r="G72" s="427">
        <f>E72*F72</f>
        <v>0</v>
      </c>
    </row>
    <row r="73" spans="1:7" x14ac:dyDescent="0.2">
      <c r="A73" s="282"/>
      <c r="B73" s="283"/>
      <c r="C73" s="114"/>
      <c r="D73" s="115"/>
      <c r="E73" s="122"/>
      <c r="F73" s="122"/>
      <c r="G73" s="122"/>
    </row>
    <row r="74" spans="1:7" x14ac:dyDescent="0.2">
      <c r="A74" s="282"/>
      <c r="B74" s="283" t="s">
        <v>301</v>
      </c>
      <c r="C74" s="114" t="s">
        <v>302</v>
      </c>
      <c r="D74" s="115" t="s">
        <v>17</v>
      </c>
      <c r="E74" s="122">
        <v>5</v>
      </c>
      <c r="F74" s="424"/>
      <c r="G74" s="427">
        <f>E74*F74</f>
        <v>0</v>
      </c>
    </row>
    <row r="75" spans="1:7" x14ac:dyDescent="0.2">
      <c r="A75" s="282"/>
      <c r="B75" s="283"/>
      <c r="C75" s="114"/>
      <c r="D75" s="115"/>
      <c r="E75" s="122"/>
      <c r="F75" s="122"/>
      <c r="G75" s="122"/>
    </row>
    <row r="76" spans="1:7" x14ac:dyDescent="0.2">
      <c r="A76" s="282"/>
      <c r="B76" s="283" t="s">
        <v>303</v>
      </c>
      <c r="C76" s="114" t="s">
        <v>304</v>
      </c>
      <c r="D76" s="115" t="s">
        <v>17</v>
      </c>
      <c r="E76" s="122">
        <v>5</v>
      </c>
      <c r="F76" s="424"/>
      <c r="G76" s="427">
        <f>E76*F76</f>
        <v>0</v>
      </c>
    </row>
    <row r="77" spans="1:7" x14ac:dyDescent="0.2">
      <c r="A77" s="282"/>
      <c r="B77" s="283"/>
      <c r="C77" s="114"/>
      <c r="D77" s="115"/>
      <c r="E77" s="122"/>
      <c r="F77" s="122"/>
      <c r="G77" s="122"/>
    </row>
    <row r="78" spans="1:7" ht="25.5" x14ac:dyDescent="0.2">
      <c r="A78" s="282"/>
      <c r="B78" s="283" t="s">
        <v>305</v>
      </c>
      <c r="C78" s="114" t="s">
        <v>306</v>
      </c>
      <c r="D78" s="115" t="s">
        <v>17</v>
      </c>
      <c r="E78" s="122">
        <v>5</v>
      </c>
      <c r="F78" s="424"/>
      <c r="G78" s="427">
        <f>E78*F78</f>
        <v>0</v>
      </c>
    </row>
    <row r="79" spans="1:7" x14ac:dyDescent="0.2">
      <c r="A79" s="282"/>
      <c r="B79" s="283"/>
      <c r="C79" s="114"/>
      <c r="D79" s="115"/>
      <c r="E79" s="122"/>
      <c r="F79" s="122"/>
      <c r="G79" s="122"/>
    </row>
    <row r="80" spans="1:7" x14ac:dyDescent="0.2">
      <c r="A80" s="282"/>
      <c r="B80" s="283" t="s">
        <v>307</v>
      </c>
      <c r="C80" s="114" t="s">
        <v>308</v>
      </c>
      <c r="D80" s="115" t="s">
        <v>17</v>
      </c>
      <c r="E80" s="122">
        <v>5</v>
      </c>
      <c r="F80" s="424"/>
      <c r="G80" s="427">
        <f>E80*F80</f>
        <v>0</v>
      </c>
    </row>
    <row r="81" spans="1:9" x14ac:dyDescent="0.2">
      <c r="A81" s="282"/>
      <c r="B81" s="283"/>
      <c r="C81" s="114"/>
      <c r="D81" s="115"/>
      <c r="E81" s="122"/>
      <c r="F81" s="122"/>
      <c r="G81" s="122"/>
    </row>
    <row r="82" spans="1:9" s="90" customFormat="1" ht="38.25" x14ac:dyDescent="0.2">
      <c r="A82" s="282"/>
      <c r="B82" s="283" t="s">
        <v>309</v>
      </c>
      <c r="C82" s="114" t="s">
        <v>310</v>
      </c>
      <c r="D82" s="115"/>
      <c r="E82" s="166">
        <v>0.1</v>
      </c>
      <c r="F82" s="117"/>
      <c r="G82" s="117">
        <f>SUM(G65:G81)*E82</f>
        <v>0</v>
      </c>
      <c r="H82" s="39"/>
      <c r="I82" s="39"/>
    </row>
    <row r="83" spans="1:9" s="90" customFormat="1" ht="13.5" thickBot="1" x14ac:dyDescent="0.25">
      <c r="A83" s="282"/>
      <c r="B83" s="281"/>
      <c r="C83" s="114"/>
      <c r="D83" s="115"/>
      <c r="E83" s="122"/>
      <c r="F83" s="122"/>
      <c r="G83" s="122"/>
      <c r="H83" s="39"/>
      <c r="I83" s="39"/>
    </row>
    <row r="84" spans="1:9" s="90" customFormat="1" ht="14.25" thickTop="1" thickBot="1" x14ac:dyDescent="0.25">
      <c r="A84" s="296"/>
      <c r="B84" s="285"/>
      <c r="C84" s="273" t="s">
        <v>19</v>
      </c>
      <c r="D84" s="139"/>
      <c r="E84" s="140"/>
      <c r="F84" s="298" t="s">
        <v>15</v>
      </c>
      <c r="G84" s="140">
        <f>SUM(G65:G83)</f>
        <v>0</v>
      </c>
      <c r="H84" s="39"/>
      <c r="I84" s="39"/>
    </row>
    <row r="85" spans="1:9" s="90" customFormat="1" ht="13.5" thickTop="1" x14ac:dyDescent="0.2">
      <c r="A85" s="42"/>
      <c r="B85" s="277"/>
      <c r="C85" s="271"/>
      <c r="D85" s="89"/>
      <c r="H85" s="39"/>
      <c r="I85" s="39"/>
    </row>
    <row r="86" spans="1:9" x14ac:dyDescent="0.2">
      <c r="A86" s="42"/>
      <c r="B86" s="277"/>
      <c r="C86" s="271"/>
      <c r="D86" s="89"/>
      <c r="E86" s="90"/>
      <c r="F86" s="90"/>
      <c r="G86" s="90"/>
    </row>
    <row r="87" spans="1:9" x14ac:dyDescent="0.2">
      <c r="A87" s="42"/>
    </row>
    <row r="92" spans="1:9" s="70" customFormat="1" x14ac:dyDescent="0.2">
      <c r="A92" s="208"/>
      <c r="B92" s="248"/>
      <c r="D92" s="44"/>
      <c r="E92" s="39"/>
      <c r="F92" s="39"/>
      <c r="G92" s="39"/>
      <c r="H92" s="39"/>
      <c r="I92" s="39"/>
    </row>
    <row r="93" spans="1:9" s="70" customFormat="1" x14ac:dyDescent="0.2">
      <c r="A93" s="208"/>
      <c r="B93" s="248"/>
      <c r="D93" s="44"/>
      <c r="E93" s="39"/>
      <c r="F93" s="39"/>
      <c r="G93" s="39"/>
      <c r="H93" s="39"/>
      <c r="I93" s="39"/>
    </row>
    <row r="94" spans="1:9" s="70" customFormat="1" x14ac:dyDescent="0.2">
      <c r="A94" s="208"/>
      <c r="B94" s="248"/>
      <c r="D94" s="44"/>
      <c r="E94" s="39"/>
      <c r="F94" s="39"/>
      <c r="G94" s="39"/>
      <c r="H94" s="39"/>
      <c r="I94" s="39"/>
    </row>
    <row r="95" spans="1:9" s="70" customFormat="1" x14ac:dyDescent="0.2">
      <c r="A95" s="208"/>
      <c r="B95" s="248"/>
      <c r="D95" s="44"/>
      <c r="E95" s="39"/>
      <c r="F95" s="39"/>
      <c r="G95" s="39"/>
      <c r="H95" s="39"/>
      <c r="I95" s="39"/>
    </row>
    <row r="96" spans="1:9" s="70" customFormat="1" x14ac:dyDescent="0.2">
      <c r="A96" s="208"/>
      <c r="B96" s="248"/>
      <c r="D96" s="44"/>
      <c r="E96" s="39"/>
      <c r="F96" s="39"/>
      <c r="G96" s="39"/>
      <c r="H96" s="39"/>
      <c r="I96" s="39"/>
    </row>
  </sheetData>
  <sheetProtection algorithmName="SHA-512" hashValue="7ndchbGpMnYJmjSEbPzRY2oz31kImCGgSUkkQzDVWFj0ez0jxQ6eud/Kz08KJX3AiQlOkIoVbh3fsu0Bhq26UQ==" saltValue="SRiAzUB54TWaGKnZ7YF6yQ==" spinCount="100000" sheet="1" objects="1" scenarios="1" selectLockedCells="1"/>
  <mergeCells count="2">
    <mergeCell ref="C4:E4"/>
    <mergeCell ref="A19:B19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3" manualBreakCount="3">
    <brk id="15" max="16383" man="1"/>
    <brk id="35" max="16383" man="1"/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8"/>
  <sheetViews>
    <sheetView view="pageBreakPreview" zoomScale="110" zoomScaleNormal="100" zoomScaleSheetLayoutView="110" workbookViewId="0">
      <selection activeCell="F22" sqref="F22"/>
    </sheetView>
  </sheetViews>
  <sheetFormatPr defaultRowHeight="12.75" x14ac:dyDescent="0.2"/>
  <cols>
    <col min="1" max="1" width="4.28515625" style="329" customWidth="1"/>
    <col min="2" max="2" width="4.5703125" style="330" bestFit="1" customWidth="1" collapsed="1"/>
    <col min="3" max="3" width="50" style="331" customWidth="1"/>
    <col min="4" max="4" width="10" style="332" customWidth="1"/>
    <col min="5" max="5" width="7.85546875" style="333" customWidth="1"/>
    <col min="6" max="6" width="10.85546875" style="333" customWidth="1"/>
    <col min="7" max="7" width="10.85546875" style="334" customWidth="1"/>
    <col min="8" max="8" width="9.140625" style="333"/>
    <col min="9" max="9" width="15.140625" style="333" customWidth="1"/>
    <col min="10" max="16384" width="9.140625" style="333"/>
  </cols>
  <sheetData>
    <row r="1" spans="1:9" x14ac:dyDescent="0.2">
      <c r="C1" s="331" t="s">
        <v>13</v>
      </c>
    </row>
    <row r="2" spans="1:9" ht="39" customHeight="1" x14ac:dyDescent="0.2">
      <c r="C2" s="335" t="s">
        <v>319</v>
      </c>
    </row>
    <row r="3" spans="1:9" s="340" customFormat="1" ht="18.75" x14ac:dyDescent="0.3">
      <c r="A3" s="336" t="s">
        <v>263</v>
      </c>
      <c r="B3" s="337"/>
      <c r="C3" s="338"/>
      <c r="D3" s="339"/>
      <c r="G3" s="341"/>
    </row>
    <row r="4" spans="1:9" s="347" customFormat="1" x14ac:dyDescent="0.2">
      <c r="A4" s="342" t="s">
        <v>13</v>
      </c>
      <c r="B4" s="343"/>
      <c r="C4" s="344" t="s">
        <v>264</v>
      </c>
      <c r="D4" s="345"/>
      <c r="E4" s="345"/>
      <c r="F4" s="333"/>
      <c r="G4" s="346"/>
      <c r="H4" s="346"/>
      <c r="I4" s="346"/>
    </row>
    <row r="5" spans="1:9" x14ac:dyDescent="0.2">
      <c r="C5" s="335" t="s">
        <v>311</v>
      </c>
      <c r="H5" s="334"/>
      <c r="I5" s="334"/>
    </row>
    <row r="6" spans="1:9" x14ac:dyDescent="0.2">
      <c r="C6" s="331" t="s">
        <v>314</v>
      </c>
      <c r="H6" s="334"/>
      <c r="I6" s="334"/>
    </row>
    <row r="7" spans="1:9" x14ac:dyDescent="0.2">
      <c r="C7" s="348" t="s">
        <v>13</v>
      </c>
      <c r="H7" s="334"/>
      <c r="I7" s="334"/>
    </row>
    <row r="8" spans="1:9" s="352" customFormat="1" x14ac:dyDescent="0.2">
      <c r="A8" s="349" t="s">
        <v>267</v>
      </c>
      <c r="B8" s="350"/>
      <c r="C8" s="335"/>
      <c r="D8" s="351"/>
      <c r="F8" s="353" t="s">
        <v>31</v>
      </c>
      <c r="G8" s="354">
        <f>G34</f>
        <v>0</v>
      </c>
    </row>
    <row r="9" spans="1:9" x14ac:dyDescent="0.2">
      <c r="F9" s="334"/>
      <c r="H9" s="355"/>
      <c r="I9" s="354"/>
    </row>
    <row r="10" spans="1:9" s="352" customFormat="1" x14ac:dyDescent="0.2">
      <c r="A10" s="349" t="s">
        <v>268</v>
      </c>
      <c r="B10" s="350"/>
      <c r="C10" s="335"/>
      <c r="D10" s="351"/>
      <c r="F10" s="353" t="s">
        <v>31</v>
      </c>
      <c r="G10" s="355">
        <f>G61</f>
        <v>0</v>
      </c>
      <c r="H10" s="334"/>
      <c r="I10" s="334"/>
    </row>
    <row r="11" spans="1:9" x14ac:dyDescent="0.2">
      <c r="F11" s="334"/>
      <c r="H11" s="334"/>
      <c r="I11" s="334"/>
    </row>
    <row r="12" spans="1:9" s="352" customFormat="1" x14ac:dyDescent="0.2">
      <c r="A12" s="349" t="s">
        <v>269</v>
      </c>
      <c r="B12" s="350"/>
      <c r="C12" s="335"/>
      <c r="D12" s="351"/>
      <c r="F12" s="353" t="s">
        <v>31</v>
      </c>
      <c r="G12" s="354">
        <f>G87</f>
        <v>0</v>
      </c>
      <c r="H12" s="333"/>
      <c r="I12" s="333"/>
    </row>
    <row r="13" spans="1:9" x14ac:dyDescent="0.2">
      <c r="F13" s="334"/>
    </row>
    <row r="14" spans="1:9" s="352" customFormat="1" x14ac:dyDescent="0.2">
      <c r="A14" s="349" t="s">
        <v>12</v>
      </c>
      <c r="B14" s="350"/>
      <c r="C14" s="335"/>
      <c r="D14" s="351"/>
      <c r="F14" s="353" t="s">
        <v>31</v>
      </c>
      <c r="G14" s="354">
        <f>SUM(G8:G13)</f>
        <v>0</v>
      </c>
      <c r="H14" s="333"/>
      <c r="I14" s="333"/>
    </row>
    <row r="16" spans="1:9" s="361" customFormat="1" ht="15.75" collapsed="1" x14ac:dyDescent="0.25">
      <c r="A16" s="356" t="s">
        <v>267</v>
      </c>
      <c r="B16" s="357"/>
      <c r="C16" s="358"/>
      <c r="D16" s="359"/>
      <c r="E16" s="359"/>
      <c r="F16" s="359"/>
      <c r="G16" s="360"/>
      <c r="H16" s="333"/>
      <c r="I16" s="333"/>
    </row>
    <row r="17" spans="1:9" s="361" customFormat="1" ht="15.75" x14ac:dyDescent="0.25">
      <c r="A17" s="362" t="s">
        <v>270</v>
      </c>
      <c r="B17" s="357"/>
      <c r="C17" s="358"/>
      <c r="D17" s="359"/>
      <c r="E17" s="359"/>
      <c r="F17" s="359"/>
      <c r="G17" s="360"/>
      <c r="H17" s="333"/>
      <c r="I17" s="333"/>
    </row>
    <row r="18" spans="1:9" ht="25.5" x14ac:dyDescent="0.2">
      <c r="A18" s="363" t="s">
        <v>336</v>
      </c>
      <c r="B18" s="364"/>
      <c r="C18" s="365" t="s">
        <v>90</v>
      </c>
      <c r="D18" s="366" t="s">
        <v>91</v>
      </c>
      <c r="E18" s="367" t="s">
        <v>92</v>
      </c>
      <c r="F18" s="367" t="s">
        <v>93</v>
      </c>
      <c r="G18" s="367" t="s">
        <v>94</v>
      </c>
    </row>
    <row r="19" spans="1:9" s="361" customFormat="1" ht="15" x14ac:dyDescent="0.2">
      <c r="A19" s="368"/>
      <c r="B19" s="369"/>
      <c r="C19" s="370"/>
      <c r="D19" s="371"/>
      <c r="E19" s="372"/>
      <c r="F19" s="372"/>
      <c r="G19" s="372"/>
      <c r="H19" s="333"/>
      <c r="I19" s="333"/>
    </row>
    <row r="20" spans="1:9" s="361" customFormat="1" ht="25.5" x14ac:dyDescent="0.2">
      <c r="A20" s="368"/>
      <c r="B20" s="373">
        <v>1.1000000000000001</v>
      </c>
      <c r="C20" s="374" t="s">
        <v>271</v>
      </c>
      <c r="D20" s="375" t="s">
        <v>17</v>
      </c>
      <c r="E20" s="376">
        <v>5</v>
      </c>
      <c r="F20" s="424"/>
      <c r="G20" s="377">
        <f>E20*F20</f>
        <v>0</v>
      </c>
      <c r="H20" s="333"/>
      <c r="I20" s="333"/>
    </row>
    <row r="21" spans="1:9" s="361" customFormat="1" ht="15" x14ac:dyDescent="0.2">
      <c r="A21" s="368"/>
      <c r="B21" s="373"/>
      <c r="C21" s="374"/>
      <c r="D21" s="375"/>
      <c r="E21" s="376"/>
      <c r="F21" s="376"/>
      <c r="G21" s="377"/>
      <c r="H21" s="333"/>
      <c r="I21" s="333"/>
    </row>
    <row r="22" spans="1:9" ht="242.25" x14ac:dyDescent="0.2">
      <c r="A22" s="378"/>
      <c r="B22" s="373">
        <v>1.2</v>
      </c>
      <c r="C22" s="374" t="s">
        <v>315</v>
      </c>
      <c r="D22" s="375" t="s">
        <v>16</v>
      </c>
      <c r="E22" s="376">
        <v>125</v>
      </c>
      <c r="F22" s="424"/>
      <c r="G22" s="377">
        <f t="shared" ref="G22:G83" si="0">E22*F22</f>
        <v>0</v>
      </c>
    </row>
    <row r="23" spans="1:9" x14ac:dyDescent="0.2">
      <c r="A23" s="378"/>
      <c r="B23" s="373"/>
      <c r="C23" s="379"/>
      <c r="D23" s="375"/>
      <c r="E23" s="376"/>
      <c r="F23" s="376"/>
      <c r="G23" s="377"/>
    </row>
    <row r="24" spans="1:9" ht="25.5" x14ac:dyDescent="0.2">
      <c r="A24" s="378"/>
      <c r="B24" s="380" t="s">
        <v>273</v>
      </c>
      <c r="C24" s="374" t="s">
        <v>274</v>
      </c>
      <c r="D24" s="375" t="s">
        <v>16</v>
      </c>
      <c r="E24" s="381">
        <v>3</v>
      </c>
      <c r="F24" s="424"/>
      <c r="G24" s="377">
        <f t="shared" si="0"/>
        <v>0</v>
      </c>
    </row>
    <row r="25" spans="1:9" x14ac:dyDescent="0.2">
      <c r="A25" s="378"/>
      <c r="B25" s="380"/>
      <c r="C25" s="374"/>
      <c r="D25" s="375"/>
      <c r="E25" s="381"/>
      <c r="F25" s="381"/>
      <c r="G25" s="377"/>
    </row>
    <row r="26" spans="1:9" ht="38.25" x14ac:dyDescent="0.2">
      <c r="A26" s="378"/>
      <c r="B26" s="380" t="s">
        <v>275</v>
      </c>
      <c r="C26" s="374" t="s">
        <v>276</v>
      </c>
      <c r="D26" s="375" t="s">
        <v>17</v>
      </c>
      <c r="E26" s="381">
        <v>3</v>
      </c>
      <c r="F26" s="424"/>
      <c r="G26" s="377">
        <f t="shared" si="0"/>
        <v>0</v>
      </c>
    </row>
    <row r="27" spans="1:9" x14ac:dyDescent="0.2">
      <c r="A27" s="378"/>
      <c r="B27" s="380"/>
      <c r="C27" s="374"/>
      <c r="D27" s="375"/>
      <c r="E27" s="381"/>
      <c r="F27" s="381"/>
      <c r="G27" s="377"/>
    </row>
    <row r="28" spans="1:9" ht="76.5" x14ac:dyDescent="0.2">
      <c r="A28" s="378"/>
      <c r="B28" s="380" t="s">
        <v>277</v>
      </c>
      <c r="C28" s="374" t="s">
        <v>278</v>
      </c>
      <c r="D28" s="375" t="s">
        <v>16</v>
      </c>
      <c r="E28" s="381">
        <v>5</v>
      </c>
      <c r="F28" s="424"/>
      <c r="G28" s="377">
        <f t="shared" si="0"/>
        <v>0</v>
      </c>
    </row>
    <row r="29" spans="1:9" x14ac:dyDescent="0.2">
      <c r="A29" s="378"/>
      <c r="B29" s="380"/>
      <c r="C29" s="374"/>
      <c r="D29" s="375"/>
      <c r="E29" s="381"/>
      <c r="F29" s="381"/>
      <c r="G29" s="377"/>
    </row>
    <row r="30" spans="1:9" ht="63.75" x14ac:dyDescent="0.2">
      <c r="A30" s="378"/>
      <c r="B30" s="380" t="s">
        <v>279</v>
      </c>
      <c r="C30" s="374" t="s">
        <v>280</v>
      </c>
      <c r="D30" s="375" t="s">
        <v>17</v>
      </c>
      <c r="E30" s="381">
        <v>5</v>
      </c>
      <c r="F30" s="424"/>
      <c r="G30" s="377">
        <f t="shared" si="0"/>
        <v>0</v>
      </c>
    </row>
    <row r="31" spans="1:9" x14ac:dyDescent="0.2">
      <c r="A31" s="378"/>
      <c r="B31" s="380"/>
      <c r="C31" s="374"/>
      <c r="D31" s="375"/>
      <c r="E31" s="381"/>
      <c r="F31" s="381"/>
      <c r="G31" s="377"/>
    </row>
    <row r="32" spans="1:9" ht="51" x14ac:dyDescent="0.2">
      <c r="A32" s="378"/>
      <c r="B32" s="373">
        <v>1.7</v>
      </c>
      <c r="C32" s="374" t="s">
        <v>61</v>
      </c>
      <c r="D32" s="375"/>
      <c r="E32" s="382">
        <v>0.1</v>
      </c>
      <c r="F32" s="383"/>
      <c r="G32" s="377">
        <f>SUM(G20:G31)*E32</f>
        <v>0</v>
      </c>
    </row>
    <row r="33" spans="1:9" ht="13.5" thickBot="1" x14ac:dyDescent="0.25">
      <c r="A33" s="378"/>
      <c r="B33" s="373"/>
      <c r="C33" s="374"/>
      <c r="D33" s="375"/>
      <c r="E33" s="376"/>
      <c r="F33" s="376"/>
      <c r="G33" s="377"/>
    </row>
    <row r="34" spans="1:9" s="352" customFormat="1" ht="14.25" thickTop="1" thickBot="1" x14ac:dyDescent="0.25">
      <c r="A34" s="384"/>
      <c r="B34" s="385"/>
      <c r="C34" s="386" t="s">
        <v>10</v>
      </c>
      <c r="D34" s="387"/>
      <c r="E34" s="388"/>
      <c r="F34" s="389" t="s">
        <v>15</v>
      </c>
      <c r="G34" s="389">
        <f>SUM(G20:G33)</f>
        <v>0</v>
      </c>
      <c r="H34" s="333"/>
      <c r="I34" s="333"/>
    </row>
    <row r="35" spans="1:9" s="352" customFormat="1" ht="13.5" thickTop="1" x14ac:dyDescent="0.2">
      <c r="A35" s="390"/>
      <c r="B35" s="391"/>
      <c r="C35" s="392"/>
      <c r="D35" s="393"/>
      <c r="E35" s="394"/>
      <c r="F35" s="394"/>
      <c r="G35" s="395"/>
      <c r="H35" s="333"/>
      <c r="I35" s="333"/>
    </row>
    <row r="36" spans="1:9" s="361" customFormat="1" ht="15.75" x14ac:dyDescent="0.25">
      <c r="A36" s="396" t="s">
        <v>281</v>
      </c>
      <c r="B36" s="397"/>
      <c r="C36" s="398"/>
      <c r="D36" s="359"/>
      <c r="E36" s="399"/>
      <c r="F36" s="399"/>
      <c r="G36" s="400"/>
      <c r="H36" s="333"/>
      <c r="I36" s="333"/>
    </row>
    <row r="37" spans="1:9" s="361" customFormat="1" ht="15.75" collapsed="1" x14ac:dyDescent="0.25">
      <c r="A37" s="356" t="s">
        <v>268</v>
      </c>
      <c r="B37" s="357"/>
      <c r="C37" s="358"/>
      <c r="D37" s="359"/>
      <c r="E37" s="359"/>
      <c r="F37" s="359"/>
      <c r="G37" s="400"/>
      <c r="H37" s="333"/>
      <c r="I37" s="333"/>
    </row>
    <row r="38" spans="1:9" s="361" customFormat="1" ht="15.75" x14ac:dyDescent="0.25">
      <c r="A38" s="356"/>
      <c r="B38" s="357"/>
      <c r="C38" s="358"/>
      <c r="D38" s="359"/>
      <c r="E38" s="359"/>
      <c r="F38" s="359"/>
      <c r="G38" s="400"/>
      <c r="H38" s="333"/>
      <c r="I38" s="333"/>
    </row>
    <row r="39" spans="1:9" ht="51" x14ac:dyDescent="0.2">
      <c r="A39" s="401"/>
      <c r="B39" s="402">
        <v>2.1</v>
      </c>
      <c r="C39" s="403" t="s">
        <v>282</v>
      </c>
      <c r="D39" s="404" t="s">
        <v>16</v>
      </c>
      <c r="E39" s="405">
        <v>125</v>
      </c>
      <c r="F39" s="425"/>
      <c r="G39" s="406">
        <f t="shared" si="0"/>
        <v>0</v>
      </c>
    </row>
    <row r="40" spans="1:9" x14ac:dyDescent="0.2">
      <c r="A40" s="378"/>
      <c r="B40" s="373"/>
      <c r="C40" s="374"/>
      <c r="D40" s="375"/>
      <c r="E40" s="376"/>
      <c r="F40" s="376"/>
      <c r="G40" s="377"/>
    </row>
    <row r="41" spans="1:9" ht="51" x14ac:dyDescent="0.2">
      <c r="A41" s="407"/>
      <c r="B41" s="408">
        <v>2.2000000000000002</v>
      </c>
      <c r="C41" s="409" t="s">
        <v>283</v>
      </c>
      <c r="D41" s="410" t="s">
        <v>16</v>
      </c>
      <c r="E41" s="411">
        <v>0</v>
      </c>
      <c r="F41" s="426"/>
      <c r="G41" s="412">
        <f t="shared" si="0"/>
        <v>0</v>
      </c>
    </row>
    <row r="42" spans="1:9" x14ac:dyDescent="0.2">
      <c r="A42" s="378"/>
      <c r="B42" s="373"/>
      <c r="C42" s="374"/>
      <c r="D42" s="375"/>
      <c r="E42" s="376"/>
      <c r="F42" s="376"/>
      <c r="G42" s="377"/>
    </row>
    <row r="43" spans="1:9" ht="63.75" x14ac:dyDescent="0.2">
      <c r="A43" s="378"/>
      <c r="B43" s="373">
        <v>2.2999999999999998</v>
      </c>
      <c r="C43" s="374" t="s">
        <v>284</v>
      </c>
      <c r="D43" s="375" t="s">
        <v>17</v>
      </c>
      <c r="E43" s="376">
        <v>5</v>
      </c>
      <c r="F43" s="424"/>
      <c r="G43" s="377">
        <f t="shared" si="0"/>
        <v>0</v>
      </c>
    </row>
    <row r="44" spans="1:9" x14ac:dyDescent="0.2">
      <c r="A44" s="378"/>
      <c r="B44" s="373"/>
      <c r="C44" s="374"/>
      <c r="D44" s="375"/>
      <c r="E44" s="376"/>
      <c r="F44" s="376"/>
      <c r="G44" s="377"/>
    </row>
    <row r="45" spans="1:9" ht="38.25" x14ac:dyDescent="0.2">
      <c r="A45" s="378"/>
      <c r="B45" s="373">
        <v>2.4</v>
      </c>
      <c r="C45" s="374" t="s">
        <v>287</v>
      </c>
      <c r="D45" s="375" t="s">
        <v>17</v>
      </c>
      <c r="E45" s="376">
        <v>5</v>
      </c>
      <c r="F45" s="424"/>
      <c r="G45" s="377">
        <f t="shared" si="0"/>
        <v>0</v>
      </c>
    </row>
    <row r="46" spans="1:9" x14ac:dyDescent="0.2">
      <c r="A46" s="378"/>
      <c r="B46" s="373"/>
      <c r="C46" s="374"/>
      <c r="D46" s="375"/>
      <c r="E46" s="376"/>
      <c r="F46" s="376"/>
      <c r="G46" s="377"/>
    </row>
    <row r="47" spans="1:9" ht="76.5" x14ac:dyDescent="0.2">
      <c r="A47" s="378"/>
      <c r="B47" s="373">
        <v>2.5</v>
      </c>
      <c r="C47" s="374" t="s">
        <v>288</v>
      </c>
      <c r="D47" s="375" t="s">
        <v>17</v>
      </c>
      <c r="E47" s="376">
        <v>5</v>
      </c>
      <c r="F47" s="424"/>
      <c r="G47" s="377">
        <f t="shared" si="0"/>
        <v>0</v>
      </c>
    </row>
    <row r="48" spans="1:9" x14ac:dyDescent="0.2">
      <c r="A48" s="378"/>
      <c r="B48" s="373"/>
      <c r="C48" s="374"/>
      <c r="D48" s="375"/>
      <c r="E48" s="376"/>
      <c r="F48" s="376"/>
      <c r="G48" s="377"/>
    </row>
    <row r="49" spans="1:9" ht="38.25" x14ac:dyDescent="0.2">
      <c r="A49" s="378"/>
      <c r="B49" s="373">
        <v>2.6</v>
      </c>
      <c r="C49" s="374" t="s">
        <v>289</v>
      </c>
      <c r="D49" s="375" t="s">
        <v>17</v>
      </c>
      <c r="E49" s="376">
        <v>5</v>
      </c>
      <c r="F49" s="424"/>
      <c r="G49" s="377">
        <f t="shared" si="0"/>
        <v>0</v>
      </c>
    </row>
    <row r="50" spans="1:9" x14ac:dyDescent="0.2">
      <c r="A50" s="378"/>
      <c r="B50" s="373"/>
      <c r="C50" s="374"/>
      <c r="D50" s="375"/>
      <c r="E50" s="376"/>
      <c r="F50" s="376"/>
      <c r="G50" s="377"/>
    </row>
    <row r="51" spans="1:9" ht="38.25" x14ac:dyDescent="0.2">
      <c r="A51" s="378"/>
      <c r="B51" s="380" t="s">
        <v>290</v>
      </c>
      <c r="C51" s="413" t="s">
        <v>329</v>
      </c>
      <c r="D51" s="375" t="s">
        <v>17</v>
      </c>
      <c r="E51" s="381">
        <v>5</v>
      </c>
      <c r="F51" s="424"/>
      <c r="G51" s="377">
        <f t="shared" si="0"/>
        <v>0</v>
      </c>
    </row>
    <row r="52" spans="1:9" x14ac:dyDescent="0.2">
      <c r="A52" s="378"/>
      <c r="B52" s="380"/>
      <c r="C52" s="413"/>
      <c r="D52" s="375"/>
      <c r="E52" s="381"/>
      <c r="F52" s="381"/>
      <c r="G52" s="377"/>
    </row>
    <row r="53" spans="1:9" x14ac:dyDescent="0.2">
      <c r="A53" s="378"/>
      <c r="B53" s="373">
        <v>2.8</v>
      </c>
      <c r="C53" s="374" t="s">
        <v>291</v>
      </c>
      <c r="D53" s="375" t="s">
        <v>16</v>
      </c>
      <c r="E53" s="376">
        <v>125</v>
      </c>
      <c r="F53" s="424"/>
      <c r="G53" s="377">
        <f t="shared" si="0"/>
        <v>0</v>
      </c>
    </row>
    <row r="54" spans="1:9" x14ac:dyDescent="0.2">
      <c r="A54" s="378"/>
      <c r="B54" s="373"/>
      <c r="C54" s="374"/>
      <c r="D54" s="375"/>
      <c r="E54" s="376"/>
      <c r="F54" s="376"/>
      <c r="G54" s="377"/>
    </row>
    <row r="55" spans="1:9" x14ac:dyDescent="0.2">
      <c r="A55" s="378"/>
      <c r="B55" s="373">
        <v>2.9</v>
      </c>
      <c r="C55" s="374" t="s">
        <v>292</v>
      </c>
      <c r="D55" s="375" t="s">
        <v>16</v>
      </c>
      <c r="E55" s="376">
        <v>125</v>
      </c>
      <c r="F55" s="424"/>
      <c r="G55" s="377">
        <f t="shared" si="0"/>
        <v>0</v>
      </c>
    </row>
    <row r="56" spans="1:9" x14ac:dyDescent="0.2">
      <c r="A56" s="378"/>
      <c r="B56" s="373"/>
      <c r="C56" s="374"/>
      <c r="D56" s="375"/>
      <c r="E56" s="376"/>
      <c r="F56" s="376"/>
      <c r="G56" s="377"/>
    </row>
    <row r="57" spans="1:9" ht="25.5" x14ac:dyDescent="0.2">
      <c r="A57" s="378"/>
      <c r="B57" s="373">
        <v>2.1</v>
      </c>
      <c r="C57" s="374" t="s">
        <v>293</v>
      </c>
      <c r="D57" s="375" t="s">
        <v>16</v>
      </c>
      <c r="E57" s="376">
        <v>125</v>
      </c>
      <c r="F57" s="424"/>
      <c r="G57" s="377">
        <f t="shared" si="0"/>
        <v>0</v>
      </c>
    </row>
    <row r="58" spans="1:9" x14ac:dyDescent="0.2">
      <c r="A58" s="378"/>
      <c r="B58" s="373"/>
      <c r="C58" s="374"/>
      <c r="D58" s="375"/>
      <c r="E58" s="376"/>
      <c r="F58" s="376"/>
      <c r="G58" s="377"/>
    </row>
    <row r="59" spans="1:9" ht="38.25" x14ac:dyDescent="0.2">
      <c r="A59" s="378"/>
      <c r="B59" s="414">
        <v>2.11</v>
      </c>
      <c r="C59" s="374" t="s">
        <v>48</v>
      </c>
      <c r="D59" s="375"/>
      <c r="E59" s="382">
        <v>0.1</v>
      </c>
      <c r="F59" s="383"/>
      <c r="G59" s="377">
        <f>SUM(G39:G58)*E59</f>
        <v>0</v>
      </c>
      <c r="H59" s="352"/>
      <c r="I59" s="352"/>
    </row>
    <row r="60" spans="1:9" ht="13.5" thickBot="1" x14ac:dyDescent="0.25">
      <c r="A60" s="378"/>
      <c r="B60" s="373"/>
      <c r="C60" s="374"/>
      <c r="D60" s="375"/>
      <c r="E60" s="376"/>
      <c r="F60" s="376"/>
      <c r="G60" s="377"/>
      <c r="H60" s="352"/>
      <c r="I60" s="352"/>
    </row>
    <row r="61" spans="1:9" ht="14.25" thickTop="1" thickBot="1" x14ac:dyDescent="0.25">
      <c r="A61" s="415"/>
      <c r="B61" s="416"/>
      <c r="C61" s="386" t="s">
        <v>11</v>
      </c>
      <c r="D61" s="387"/>
      <c r="E61" s="388"/>
      <c r="F61" s="389" t="s">
        <v>15</v>
      </c>
      <c r="G61" s="389">
        <f>SUM(G39:G59)</f>
        <v>0</v>
      </c>
    </row>
    <row r="62" spans="1:9" s="399" customFormat="1" ht="16.5" thickTop="1" x14ac:dyDescent="0.25">
      <c r="A62" s="390"/>
      <c r="B62" s="391"/>
      <c r="C62" s="392"/>
      <c r="D62" s="393"/>
      <c r="E62" s="394"/>
      <c r="F62" s="394"/>
      <c r="G62" s="395"/>
      <c r="H62" s="333"/>
      <c r="I62" s="333"/>
    </row>
    <row r="63" spans="1:9" s="352" customFormat="1" ht="15.75" x14ac:dyDescent="0.25">
      <c r="A63" s="396" t="s">
        <v>269</v>
      </c>
      <c r="B63" s="397"/>
      <c r="C63" s="398"/>
      <c r="D63" s="359"/>
      <c r="E63" s="399"/>
      <c r="F63" s="399"/>
      <c r="G63" s="400"/>
      <c r="H63" s="333"/>
      <c r="I63" s="333"/>
    </row>
    <row r="64" spans="1:9" s="352" customFormat="1" ht="15.75" x14ac:dyDescent="0.25">
      <c r="A64" s="417"/>
      <c r="B64" s="418"/>
      <c r="C64" s="419"/>
      <c r="D64" s="420"/>
      <c r="E64" s="421"/>
      <c r="F64" s="421"/>
      <c r="G64" s="422"/>
      <c r="H64" s="333"/>
      <c r="I64" s="333"/>
    </row>
    <row r="65" spans="1:7" x14ac:dyDescent="0.2">
      <c r="A65" s="378"/>
      <c r="B65" s="373">
        <v>3.1</v>
      </c>
      <c r="C65" s="374" t="s">
        <v>294</v>
      </c>
      <c r="D65" s="375" t="s">
        <v>16</v>
      </c>
      <c r="E65" s="376">
        <v>49</v>
      </c>
      <c r="F65" s="424"/>
      <c r="G65" s="377">
        <f t="shared" si="0"/>
        <v>0</v>
      </c>
    </row>
    <row r="66" spans="1:7" x14ac:dyDescent="0.2">
      <c r="A66" s="378"/>
      <c r="B66" s="373"/>
      <c r="C66" s="374" t="s">
        <v>316</v>
      </c>
      <c r="D66" s="375" t="s">
        <v>16</v>
      </c>
      <c r="E66" s="376">
        <v>76</v>
      </c>
      <c r="F66" s="424"/>
      <c r="G66" s="377">
        <f t="shared" si="0"/>
        <v>0</v>
      </c>
    </row>
    <row r="67" spans="1:7" x14ac:dyDescent="0.2">
      <c r="A67" s="378"/>
      <c r="B67" s="373"/>
      <c r="C67" s="374"/>
      <c r="D67" s="375"/>
      <c r="E67" s="376"/>
      <c r="F67" s="376"/>
      <c r="G67" s="377"/>
    </row>
    <row r="68" spans="1:7" x14ac:dyDescent="0.2">
      <c r="A68" s="378"/>
      <c r="B68" s="373">
        <v>3.2</v>
      </c>
      <c r="C68" s="374" t="s">
        <v>295</v>
      </c>
      <c r="D68" s="375" t="s">
        <v>16</v>
      </c>
      <c r="E68" s="376">
        <v>85</v>
      </c>
      <c r="F68" s="424"/>
      <c r="G68" s="377">
        <f t="shared" si="0"/>
        <v>0</v>
      </c>
    </row>
    <row r="69" spans="1:7" x14ac:dyDescent="0.2">
      <c r="A69" s="378"/>
      <c r="B69" s="373"/>
      <c r="C69" s="374"/>
      <c r="D69" s="375"/>
      <c r="E69" s="376"/>
      <c r="F69" s="376"/>
      <c r="G69" s="377"/>
    </row>
    <row r="70" spans="1:7" ht="51" x14ac:dyDescent="0.2">
      <c r="A70" s="378"/>
      <c r="B70" s="373">
        <v>3.3</v>
      </c>
      <c r="C70" s="374" t="s">
        <v>296</v>
      </c>
      <c r="D70" s="375" t="s">
        <v>17</v>
      </c>
      <c r="E70" s="376">
        <v>5</v>
      </c>
      <c r="F70" s="424"/>
      <c r="G70" s="377">
        <f t="shared" si="0"/>
        <v>0</v>
      </c>
    </row>
    <row r="71" spans="1:7" x14ac:dyDescent="0.2">
      <c r="A71" s="378"/>
      <c r="B71" s="373"/>
      <c r="C71" s="374"/>
      <c r="D71" s="375"/>
      <c r="E71" s="376"/>
      <c r="F71" s="376"/>
      <c r="G71" s="377"/>
    </row>
    <row r="72" spans="1:7" ht="25.5" x14ac:dyDescent="0.2">
      <c r="A72" s="378"/>
      <c r="B72" s="380" t="s">
        <v>298</v>
      </c>
      <c r="C72" s="413" t="s">
        <v>330</v>
      </c>
      <c r="D72" s="375" t="s">
        <v>17</v>
      </c>
      <c r="E72" s="376">
        <v>5</v>
      </c>
      <c r="F72" s="424"/>
      <c r="G72" s="377">
        <f t="shared" si="0"/>
        <v>0</v>
      </c>
    </row>
    <row r="73" spans="1:7" x14ac:dyDescent="0.2">
      <c r="A73" s="378"/>
      <c r="B73" s="380"/>
      <c r="C73" s="413"/>
      <c r="D73" s="375"/>
      <c r="E73" s="376"/>
      <c r="F73" s="376"/>
      <c r="G73" s="377"/>
    </row>
    <row r="74" spans="1:7" x14ac:dyDescent="0.2">
      <c r="A74" s="378"/>
      <c r="B74" s="380" t="s">
        <v>299</v>
      </c>
      <c r="C74" s="374" t="s">
        <v>300</v>
      </c>
      <c r="D74" s="375" t="s">
        <v>17</v>
      </c>
      <c r="E74" s="376">
        <v>3</v>
      </c>
      <c r="F74" s="424"/>
      <c r="G74" s="377">
        <f t="shared" si="0"/>
        <v>0</v>
      </c>
    </row>
    <row r="75" spans="1:7" x14ac:dyDescent="0.2">
      <c r="A75" s="378"/>
      <c r="B75" s="380"/>
      <c r="C75" s="374" t="s">
        <v>317</v>
      </c>
      <c r="D75" s="375" t="s">
        <v>17</v>
      </c>
      <c r="E75" s="376">
        <v>2</v>
      </c>
      <c r="F75" s="424"/>
      <c r="G75" s="377">
        <f t="shared" si="0"/>
        <v>0</v>
      </c>
    </row>
    <row r="76" spans="1:7" x14ac:dyDescent="0.2">
      <c r="A76" s="378"/>
      <c r="B76" s="380"/>
      <c r="C76" s="374"/>
      <c r="D76" s="375"/>
      <c r="E76" s="376"/>
      <c r="F76" s="376"/>
      <c r="G76" s="377"/>
    </row>
    <row r="77" spans="1:7" x14ac:dyDescent="0.2">
      <c r="A77" s="378"/>
      <c r="B77" s="380" t="s">
        <v>301</v>
      </c>
      <c r="C77" s="374" t="s">
        <v>302</v>
      </c>
      <c r="D77" s="375" t="s">
        <v>17</v>
      </c>
      <c r="E77" s="376">
        <v>5</v>
      </c>
      <c r="F77" s="424"/>
      <c r="G77" s="377">
        <f t="shared" si="0"/>
        <v>0</v>
      </c>
    </row>
    <row r="78" spans="1:7" x14ac:dyDescent="0.2">
      <c r="A78" s="378"/>
      <c r="B78" s="380"/>
      <c r="C78" s="374"/>
      <c r="D78" s="375"/>
      <c r="E78" s="376"/>
      <c r="F78" s="376"/>
      <c r="G78" s="377"/>
    </row>
    <row r="79" spans="1:7" x14ac:dyDescent="0.2">
      <c r="A79" s="378"/>
      <c r="B79" s="380" t="s">
        <v>303</v>
      </c>
      <c r="C79" s="374" t="s">
        <v>304</v>
      </c>
      <c r="D79" s="375" t="s">
        <v>17</v>
      </c>
      <c r="E79" s="376">
        <v>5</v>
      </c>
      <c r="F79" s="424"/>
      <c r="G79" s="377">
        <f t="shared" si="0"/>
        <v>0</v>
      </c>
    </row>
    <row r="80" spans="1:7" x14ac:dyDescent="0.2">
      <c r="A80" s="378"/>
      <c r="B80" s="380"/>
      <c r="C80" s="374"/>
      <c r="D80" s="375"/>
      <c r="E80" s="376"/>
      <c r="F80" s="376"/>
      <c r="G80" s="377"/>
    </row>
    <row r="81" spans="1:9" ht="25.5" x14ac:dyDescent="0.2">
      <c r="A81" s="378"/>
      <c r="B81" s="380" t="s">
        <v>305</v>
      </c>
      <c r="C81" s="374" t="s">
        <v>306</v>
      </c>
      <c r="D81" s="375" t="s">
        <v>17</v>
      </c>
      <c r="E81" s="376">
        <v>5</v>
      </c>
      <c r="F81" s="424"/>
      <c r="G81" s="377">
        <f t="shared" si="0"/>
        <v>0</v>
      </c>
    </row>
    <row r="82" spans="1:9" x14ac:dyDescent="0.2">
      <c r="A82" s="378"/>
      <c r="B82" s="380"/>
      <c r="C82" s="374"/>
      <c r="D82" s="375"/>
      <c r="E82" s="376"/>
      <c r="F82" s="376"/>
      <c r="G82" s="377"/>
    </row>
    <row r="83" spans="1:9" x14ac:dyDescent="0.2">
      <c r="A83" s="378"/>
      <c r="B83" s="380" t="s">
        <v>307</v>
      </c>
      <c r="C83" s="374" t="s">
        <v>308</v>
      </c>
      <c r="D83" s="375" t="s">
        <v>17</v>
      </c>
      <c r="E83" s="376">
        <v>5</v>
      </c>
      <c r="F83" s="424"/>
      <c r="G83" s="377">
        <f t="shared" si="0"/>
        <v>0</v>
      </c>
    </row>
    <row r="84" spans="1:9" x14ac:dyDescent="0.2">
      <c r="A84" s="378"/>
      <c r="B84" s="380"/>
      <c r="C84" s="374"/>
      <c r="D84" s="375"/>
      <c r="E84" s="376"/>
      <c r="F84" s="376"/>
      <c r="G84" s="377"/>
    </row>
    <row r="85" spans="1:9" s="352" customFormat="1" ht="38.25" x14ac:dyDescent="0.2">
      <c r="A85" s="378"/>
      <c r="B85" s="380" t="s">
        <v>309</v>
      </c>
      <c r="C85" s="374" t="s">
        <v>310</v>
      </c>
      <c r="D85" s="375"/>
      <c r="E85" s="382">
        <v>0.1</v>
      </c>
      <c r="F85" s="383"/>
      <c r="G85" s="377">
        <f>SUM(G65:G84)*E85</f>
        <v>0</v>
      </c>
      <c r="H85" s="333"/>
      <c r="I85" s="333"/>
    </row>
    <row r="86" spans="1:9" s="352" customFormat="1" ht="13.5" thickBot="1" x14ac:dyDescent="0.25">
      <c r="A86" s="378"/>
      <c r="B86" s="373"/>
      <c r="C86" s="374"/>
      <c r="D86" s="375"/>
      <c r="E86" s="376"/>
      <c r="F86" s="376"/>
      <c r="G86" s="377"/>
      <c r="H86" s="333"/>
      <c r="I86" s="333"/>
    </row>
    <row r="87" spans="1:9" s="352" customFormat="1" ht="14.25" thickTop="1" thickBot="1" x14ac:dyDescent="0.25">
      <c r="A87" s="415"/>
      <c r="B87" s="385"/>
      <c r="C87" s="386" t="s">
        <v>19</v>
      </c>
      <c r="D87" s="387"/>
      <c r="E87" s="388"/>
      <c r="F87" s="389" t="s">
        <v>15</v>
      </c>
      <c r="G87" s="389">
        <f>SUM(G65:G86)</f>
        <v>0</v>
      </c>
      <c r="H87" s="333"/>
      <c r="I87" s="333"/>
    </row>
    <row r="88" spans="1:9" s="352" customFormat="1" ht="13.5" thickTop="1" x14ac:dyDescent="0.2">
      <c r="A88" s="349"/>
      <c r="B88" s="350"/>
      <c r="C88" s="335"/>
      <c r="D88" s="351"/>
      <c r="G88" s="423"/>
      <c r="H88" s="333"/>
      <c r="I88" s="333"/>
    </row>
    <row r="89" spans="1:9" x14ac:dyDescent="0.2">
      <c r="A89" s="349"/>
      <c r="B89" s="350"/>
      <c r="C89" s="335"/>
      <c r="D89" s="351"/>
      <c r="E89" s="352"/>
      <c r="F89" s="352"/>
      <c r="G89" s="423"/>
    </row>
    <row r="90" spans="1:9" x14ac:dyDescent="0.2">
      <c r="A90" s="349"/>
      <c r="G90" s="400"/>
    </row>
    <row r="91" spans="1:9" x14ac:dyDescent="0.2">
      <c r="G91" s="400"/>
    </row>
    <row r="92" spans="1:9" x14ac:dyDescent="0.2">
      <c r="G92" s="400"/>
    </row>
    <row r="93" spans="1:9" x14ac:dyDescent="0.2">
      <c r="G93" s="400"/>
    </row>
    <row r="94" spans="1:9" x14ac:dyDescent="0.2">
      <c r="G94" s="400"/>
    </row>
    <row r="95" spans="1:9" x14ac:dyDescent="0.2">
      <c r="G95" s="400"/>
    </row>
    <row r="96" spans="1:9" x14ac:dyDescent="0.2">
      <c r="G96" s="400"/>
    </row>
    <row r="97" spans="7:7" x14ac:dyDescent="0.2">
      <c r="G97" s="400"/>
    </row>
    <row r="98" spans="7:7" x14ac:dyDescent="0.2">
      <c r="G98" s="400"/>
    </row>
  </sheetData>
  <sheetProtection algorithmName="SHA-512" hashValue="58UxYq/wtcdn8hZXlk4Dtn/c3XCveKlozNmNcB1EtDvHx2/laXjIjzl2JaD+1KhuqovNYAZ+TFCnid5RbmykCQ==" saltValue="R9lAljU60sUMJ/x3kmrdkA==" spinCount="100000" sheet="1" objects="1" scenarios="1" selectLockedCells="1"/>
  <mergeCells count="2">
    <mergeCell ref="C4:E4"/>
    <mergeCell ref="A18:B18"/>
  </mergeCells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>
    <oddFooter>&amp;R&amp;"Arial CE,Italic"&amp;8&amp;P
&amp;F</oddFooter>
  </headerFooter>
  <rowBreaks count="3" manualBreakCount="3">
    <brk id="15" max="16383" man="1"/>
    <brk id="34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13</vt:i4>
      </vt:variant>
    </vt:vector>
  </HeadingPairs>
  <TitlesOfParts>
    <vt:vector size="20" baseType="lpstr">
      <vt:lpstr>rekapitulacija</vt:lpstr>
      <vt:lpstr>1faza-V1-1del</vt:lpstr>
      <vt:lpstr>1faza-odsek V3</vt:lpstr>
      <vt:lpstr>1faza-odsek V4</vt:lpstr>
      <vt:lpstr>1F-HP V1-1</vt:lpstr>
      <vt:lpstr>1F-HP V3</vt:lpstr>
      <vt:lpstr>1F-HP V4</vt:lpstr>
      <vt:lpstr>'1faza-odsek V3'!Področje_tiskanja</vt:lpstr>
      <vt:lpstr>'1faza-odsek V4'!Področje_tiskanja</vt:lpstr>
      <vt:lpstr>'1faza-V1-1del'!Področje_tiskanja</vt:lpstr>
      <vt:lpstr>'1F-HP V1-1'!Področje_tiskanja</vt:lpstr>
      <vt:lpstr>'1F-HP V3'!Področje_tiskanja</vt:lpstr>
      <vt:lpstr>'1F-HP V4'!Področje_tiskanja</vt:lpstr>
      <vt:lpstr>rekapitulacija!Področje_tiskanja</vt:lpstr>
      <vt:lpstr>'1faza-odsek V3'!Tiskanje_naslovov</vt:lpstr>
      <vt:lpstr>'1faza-odsek V4'!Tiskanje_naslovov</vt:lpstr>
      <vt:lpstr>'1faza-V1-1del'!Tiskanje_naslovov</vt:lpstr>
      <vt:lpstr>'1F-HP V1-1'!Tiskanje_naslovov</vt:lpstr>
      <vt:lpstr>'1F-HP V3'!Tiskanje_naslovov</vt:lpstr>
      <vt:lpstr>'1F-HP V4'!Tiskanje_naslovov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popisa del - RAZVOJNA VERZIJA</dc:title>
  <dc:creator>Bug</dc:creator>
  <cp:lastModifiedBy>Jernej Rebolj</cp:lastModifiedBy>
  <cp:lastPrinted>2023-10-19T08:59:23Z</cp:lastPrinted>
  <dcterms:created xsi:type="dcterms:W3CDTF">1998-03-18T06:59:08Z</dcterms:created>
  <dcterms:modified xsi:type="dcterms:W3CDTF">2023-10-24T13:05:07Z</dcterms:modified>
</cp:coreProperties>
</file>