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20" tabRatio="499" activeTab="2"/>
  </bookViews>
  <sheets>
    <sheet name="Rekapitulacija" sheetId="1" r:id="rId1"/>
    <sheet name="Podporna konstrukcija" sheetId="2" r:id="rId2"/>
    <sheet name="Voziščna konstrukcija" sheetId="3" r:id="rId3"/>
  </sheets>
  <definedNames>
    <definedName name="_xlnm.Print_Area" localSheetId="1">'Podporna konstrukcija'!$A$1:$F$53</definedName>
    <definedName name="_xlnm.Print_Area" localSheetId="2">'Voziščna konstrukcija'!$A$1:$F$74</definedName>
    <definedName name="_xlnm.Print_Titles" localSheetId="1">'Podporna konstrukcija'!$1:$4</definedName>
  </definedNames>
  <calcPr fullCalcOnLoad="1"/>
</workbook>
</file>

<file path=xl/sharedStrings.xml><?xml version="1.0" encoding="utf-8"?>
<sst xmlns="http://schemas.openxmlformats.org/spreadsheetml/2006/main" count="195" uniqueCount="117">
  <si>
    <t>Zap.št.</t>
  </si>
  <si>
    <t>Opis</t>
  </si>
  <si>
    <t>EM</t>
  </si>
  <si>
    <t>Kol.</t>
  </si>
  <si>
    <t>Cena/EM</t>
  </si>
  <si>
    <t>Vrednost</t>
  </si>
  <si>
    <t>PREDDELA</t>
  </si>
  <si>
    <t>Čiščenje terena</t>
  </si>
  <si>
    <t>m2</t>
  </si>
  <si>
    <t>Posek in odstranitev drevesa z deblom premera 11 do 40 cm ter odstranitev vej</t>
  </si>
  <si>
    <t>kos</t>
  </si>
  <si>
    <t>m1</t>
  </si>
  <si>
    <t>Geodetska dela</t>
  </si>
  <si>
    <t>PREDDELA SKUPAJ</t>
  </si>
  <si>
    <t>ZEMELJSKA DELA</t>
  </si>
  <si>
    <t>m3</t>
  </si>
  <si>
    <t>Odvoz zemljin vseh kategorij na trajno deponijo, vključno z deponiranjem. Postavka vključuje vse stroške, povezane z deponiranjem materiala.</t>
  </si>
  <si>
    <t>Nasipi, zasipi, klini, posteljica in glinasti naboj</t>
  </si>
  <si>
    <t xml:space="preserve">Ureditev planuma temeljnih tal iz vezljive zemljine 3. in 4. kategorije </t>
  </si>
  <si>
    <t>Brežine in zelenice</t>
  </si>
  <si>
    <t>ZEMELJSKA DELA SKUPAJ</t>
  </si>
  <si>
    <t>ODVODNJAVANJE</t>
  </si>
  <si>
    <t>Globinsko odvodnjavanje - drenažna kanlizacija</t>
  </si>
  <si>
    <t>Površinsko odvodnjavanje</t>
  </si>
  <si>
    <t>ODVODNJAVANJE SKUPAJ</t>
  </si>
  <si>
    <t>GRADBENA IN OBRTNIŠKA DELA</t>
  </si>
  <si>
    <t>Dela s cementnim betonom</t>
  </si>
  <si>
    <t>GRADBENA IN OBRTNIŠKA DELA SKUPAJ</t>
  </si>
  <si>
    <t>REKAPITULACIJA</t>
  </si>
  <si>
    <t>SKUPAJ BREZ DDV</t>
  </si>
  <si>
    <t>DDV 22%</t>
  </si>
  <si>
    <t>SKUPAJ Z DDV (v €)</t>
  </si>
  <si>
    <t>Humuziranje brežine brez valjanja, v debelini do 20 cm - strojno, z zatravitvijo</t>
  </si>
  <si>
    <t>Nasipi, zasipi</t>
  </si>
  <si>
    <t>Izkop vezljive zemljine - 1. kategorije - (humus) z odmetom, strojno.</t>
  </si>
  <si>
    <t>Zakoličba osi zložbe z  zakoličenjem in postavitvijo prečnih gradbenih profilov (dvostranski veliki)</t>
  </si>
  <si>
    <t>Izkop vezljive zemljine - 2. in 3. kategorije, strojno</t>
  </si>
  <si>
    <t>Izkop mehke kamnine - 4. kategorije, strojno</t>
  </si>
  <si>
    <t>Zasip z mehko kamnino - 4. kategorije z dobavo iz začasne deponije (material iz izkopa) po plasteh 40cm</t>
  </si>
  <si>
    <t>Zasip z zrnato kamnino - 4. kategorije z dobavo iz kamnoloma po plasteh 40cm</t>
  </si>
  <si>
    <t>Dobava in vgradnja pobočnih kanalete. Kanalete so položene v cementni beton in sidrane z armaturnimi palicami, dolžine 1m.</t>
  </si>
  <si>
    <t>pav</t>
  </si>
  <si>
    <t>žapuže 19, 5270 ajdovščina, slovenija, info@acap.si</t>
  </si>
  <si>
    <r>
      <rPr>
        <sz val="12"/>
        <rFont val="Trebuchet MS"/>
        <family val="2"/>
      </rPr>
      <t>AC</t>
    </r>
    <r>
      <rPr>
        <sz val="12"/>
        <color indexed="43"/>
        <rFont val="Arial Narrow"/>
        <family val="2"/>
      </rPr>
      <t>&amp;</t>
    </r>
    <r>
      <rPr>
        <sz val="12"/>
        <rFont val="Trebuchet MS"/>
        <family val="2"/>
      </rPr>
      <t>P inženirski biro d.o.o.</t>
    </r>
  </si>
  <si>
    <t>Transport in montaža vrtalne garniture 17 kNm, organizacija gradbišča - postavitev gradbiščnih provizorij in ureditev dostopov</t>
  </si>
  <si>
    <t>Ločilne, drenažne in filterske plasti</t>
  </si>
  <si>
    <t>Dobava in vgradnja drenažnofilterske plasti iz polipropilenske polsti 300g.</t>
  </si>
  <si>
    <t>Izdelava zaledene drenaže iz gibljive drenažne cevi, premera 150mm.</t>
  </si>
  <si>
    <t>Dobava in vgraditev cementnega betona C16/20 v prerez do 0,31 do 0,50 m3/m2-m1 – temelj gabionske zložbe</t>
  </si>
  <si>
    <t>Postavitev gabionov</t>
  </si>
  <si>
    <t>Izdelava gabionov od 0,5 do 2 m3/m2 lica iz pocinkane žičnate mreže napolnjene s karbonatno kamnino odporno proti zmrzali.</t>
  </si>
  <si>
    <t>Sidranje</t>
  </si>
  <si>
    <t>Preizkus nosilnosti sidra z obremenitvijo do porušitve.</t>
  </si>
  <si>
    <t>OPREMA CEST SKUPAJ</t>
  </si>
  <si>
    <t xml:space="preserve"> PROJEKTANTSKI PREDRAČUN</t>
  </si>
  <si>
    <t>VOZIŠČNE KONSTRUKCIJE</t>
  </si>
  <si>
    <t>VOZIŠČNE KONSTRUKCIJE SKUPAJ</t>
  </si>
  <si>
    <t>Dobava in vgradnja spiralnega sidra 9 kNm, THT-76.1/63-15.20.25 - 6m</t>
  </si>
  <si>
    <t>Dobava in vgradnja spiralnega sidra 9 kNm, THT-76.1/63-15.20.25 - 8m</t>
  </si>
  <si>
    <t>Obnova in zavarovanje zakoličbe osi trase za javne ceste v gričevnatem terenu</t>
  </si>
  <si>
    <t>m'</t>
  </si>
  <si>
    <t>Postavitev in zavarovanje prečnih profilov v gričevnatem terenu</t>
  </si>
  <si>
    <r>
      <t>m</t>
    </r>
    <r>
      <rPr>
        <vertAlign val="superscript"/>
        <sz val="10"/>
        <rFont val="Arial"/>
        <family val="2"/>
      </rPr>
      <t>2</t>
    </r>
  </si>
  <si>
    <t>Odstranitev prometnega znaka, zapore in deponiranje na gradbišču za ponovno montažo po končanih delih</t>
  </si>
  <si>
    <t>Porušitev in odstranitev robnika iz cementnega betona</t>
  </si>
  <si>
    <t xml:space="preserve">Rezanje asfaltne zmesi s talno diamantno žago, debeline 10 cm </t>
  </si>
  <si>
    <t>Porušitev in odstranitev asfaltne plasti v debelini do 10 cm</t>
  </si>
  <si>
    <t>- nalaganje in odvoz ter deponiranje odpadnega materiala na stalno deponijo z vsemi stroški</t>
  </si>
  <si>
    <r>
      <t>m</t>
    </r>
    <r>
      <rPr>
        <vertAlign val="superscript"/>
        <sz val="10"/>
        <rFont val="Arial"/>
        <family val="2"/>
      </rPr>
      <t>3</t>
    </r>
  </si>
  <si>
    <t>2</t>
  </si>
  <si>
    <t xml:space="preserve">Široki izkop vezljive zemljine 3. kategorije, strojno z nakladanjem  </t>
  </si>
  <si>
    <t>Široki izkop zrnate kamnine - 3. kategorije strojno z nakladanjem</t>
  </si>
  <si>
    <t>Široki izkop mehke kamnine - 4.  kategorije strojno z nakladanjem</t>
  </si>
  <si>
    <t>Izkop mehke kamnine - 4. kategorije za temelje, kanalske rove, prepuste, jaške in drenaže, širine do 1,0 m in globine do 1,0 m (drenaža pod planumom, prepust jaški)</t>
  </si>
  <si>
    <t>Ureditev planuma temeljnih tal vezljive zemljine 3. kategorije</t>
  </si>
  <si>
    <t>Ureditev planuma temeljnih tal mehke kamnine - 4. kategorije</t>
  </si>
  <si>
    <t>Izdelava zasipa iz zrnate kamnine - 3. kategorija z dobavo iz gramoznice po plasteh 40 cm</t>
  </si>
  <si>
    <t>Odvoz in deponiranje odvečnega materiala od izkopa v trajno deponijo materiala</t>
  </si>
  <si>
    <t>3</t>
  </si>
  <si>
    <t>Izdelava nevezane nosilne plasti enakomerno zrnatega drobljenca iz kamnine v debelini 21 do 30 cm (upoštevana debelina 25 cm)</t>
  </si>
  <si>
    <t>Izdelava bankine iz gramoza ali naravno zdrobljenega kamnitega materiala, široke nad 0,76 m do 1,0 m (berma ob vkopu)</t>
  </si>
  <si>
    <t>Izdelava bankine iz drobljenca, široke nad 1,00 m</t>
  </si>
  <si>
    <t>Dobava in vgraditev predfabriciranega dvignjenega robnika iz cementnega betona  s prerezom 15/25 cm (ob koritnici)</t>
  </si>
  <si>
    <t>4</t>
  </si>
  <si>
    <t>ODVODNJEVANJE</t>
  </si>
  <si>
    <t>Tlakovanje jarka z lomljencem, debelina 20 cm, stiki zapolnjeni s cementno malto, na podložni plasti cementnega betona, debeli 20 cm</t>
  </si>
  <si>
    <t xml:space="preserve">Izdelava vzdolžne in prečne drenažne kanalizacije, globoke do 1,0 m (od planuma navzdol), na podložni plasti iz cementnega betona, s trdimi plastičnimi cevmi iz PE-HD premera 20 cm/120°, postavka vključuje tudi vse priklope na obstoječe ter nove kanalizacijske elemente. </t>
  </si>
  <si>
    <t>Zasip cevne drenaže z zmesjo kamnitih zrn, obvito z geosintetikom, z 0,21 do 0,4 m3/m1, po načrtu</t>
  </si>
  <si>
    <t>Izdelava poševne vtočne ali iztočne glave prepusta krožnega prereza iz cementnega betona s premerom 30 do 40 cm</t>
  </si>
  <si>
    <t>ODVODNJEVANJE SKUPAJ</t>
  </si>
  <si>
    <t>5</t>
  </si>
  <si>
    <t>GRADBENO OBRTNIŠKA DELA</t>
  </si>
  <si>
    <t>Zidanje z lomljencem iz karbonatnih kamnin v cementni malti, na eno lice, prerez 0,16 do 0,25 m3/m2 pozidava ob jaških</t>
  </si>
  <si>
    <t>GRADBENO OBRTNIŠKA DELA SKUPAJ</t>
  </si>
  <si>
    <t>6</t>
  </si>
  <si>
    <t xml:space="preserve">OPREMA CEST </t>
  </si>
  <si>
    <t>Izdelava temelja iz cementnega betona C12/15, globine 80 cm, premera 30cm za prometni znak</t>
  </si>
  <si>
    <t>Ponovna postavitev predhodno demontiraih prometnih znakov</t>
  </si>
  <si>
    <t>Dobava in vgraditev jeklene varnostne ograje, vključno vse elemente, za nivo zadrževanja N2 in za delovno širino W5 (bankina)</t>
  </si>
  <si>
    <t>Dobava in vgraditev vkopane zaključnice, dolžine 4 m</t>
  </si>
  <si>
    <t>znesek EUR</t>
  </si>
  <si>
    <t>1</t>
  </si>
  <si>
    <t>OPREMA CESTE</t>
  </si>
  <si>
    <t>Izdelava nosilne, obrabne in zaporne plasti bituminizirane zmesi AC-16 Surf -B50/70 A4, Z2 v debelini 7 cm iz zmesi zrn peska iz silikatnih kamnin, drobirja iz karbonatnih kamnin in cestogradbenega bitumna</t>
  </si>
  <si>
    <t>Izdelava obloge (obbetoniranje) cevi pod voziščem s cementnim betonom C 12/16, po načrtu</t>
  </si>
  <si>
    <t>Podporna konstrukcija</t>
  </si>
  <si>
    <t>Voziščna konstrukcija</t>
  </si>
  <si>
    <t>t</t>
  </si>
  <si>
    <t>Odvoz vseh gradbenih odpadkov na trajno deponijo, vključno z deponiranjem. Postavka vključuje vse stroške, povezane z deponiranjem materiala.</t>
  </si>
  <si>
    <t>Zavarovanje gradbišča v času gradnje s popolno zaporo prometa in elaborat začasne ureditve prometa (obvoz), postavitev znakov.</t>
  </si>
  <si>
    <t xml:space="preserve"> Usad Lokacija 1</t>
  </si>
  <si>
    <t xml:space="preserve"> Usad Lokacija 1 - podporna konstrukcija</t>
  </si>
  <si>
    <t>027.21-21/1_Usadi Dol pri LJ</t>
  </si>
  <si>
    <t xml:space="preserve"> Usad Lokacija 1 - voziščna konstrukcija</t>
  </si>
  <si>
    <t>Transport in organizacija gradbišča - postavitev gradbiščnih provizorij in ureditev dostopov</t>
  </si>
  <si>
    <t>Izdelava koritnice iz AC 11 surf B 50/70 A4 v debelini 4 cm na podložni plasti AC 32 base B 50/70 A3 v debelini 11 cm,ob že zgrajenem robniku iz cementnega betona - širine 75 cm</t>
  </si>
  <si>
    <t>NEPREDVIDENA DELA (15%)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</si>
</sst>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-* #,##0.00\ _S_I_T_-;\-* #,##0.00\ _S_I_T_-;_-* \-??\ _S_I_T_-;_-@_-"/>
    <numFmt numFmtId="175" formatCode="##\ ###"/>
    <numFmt numFmtId="176" formatCode="_-* #,##0.00\ [$€-1]_-;\-* #,##0.00\ [$€-1]_-;_-* &quot;-&quot;??\ [$€-1]_-"/>
    <numFmt numFmtId="177" formatCode="#\ ###"/>
    <numFmt numFmtId="178" formatCode="#\ ##0"/>
    <numFmt numFmtId="179" formatCode="#,##0.000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Yes&quot;;&quot;Yes&quot;;&quot;No&quot;"/>
    <numFmt numFmtId="184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63"/>
      <name val="DinMittCE"/>
      <family val="1"/>
    </font>
    <font>
      <sz val="10"/>
      <name val="DinMittCE"/>
      <family val="1"/>
    </font>
    <font>
      <sz val="7"/>
      <name val="DinMittCE"/>
      <family val="1"/>
    </font>
    <font>
      <b/>
      <sz val="11"/>
      <name val="Arial Narrow"/>
      <family val="2"/>
    </font>
    <font>
      <sz val="10"/>
      <name val="Arial CE"/>
      <family val="0"/>
    </font>
    <font>
      <sz val="12"/>
      <name val="Times New Roman CE"/>
      <family val="1"/>
    </font>
    <font>
      <i/>
      <sz val="10"/>
      <name val="SL Dutch"/>
      <family val="0"/>
    </font>
    <font>
      <sz val="10"/>
      <color indexed="8"/>
      <name val="Arial Narrow"/>
      <family val="2"/>
    </font>
    <font>
      <sz val="8"/>
      <name val="Arial"/>
      <family val="2"/>
    </font>
    <font>
      <sz val="12"/>
      <color indexed="63"/>
      <name val="Trebuchet MS"/>
      <family val="2"/>
    </font>
    <font>
      <sz val="12"/>
      <color indexed="43"/>
      <name val="Arial Narrow"/>
      <family val="2"/>
    </font>
    <font>
      <sz val="7"/>
      <name val="Arial Narrow"/>
      <family val="2"/>
    </font>
    <font>
      <sz val="12"/>
      <name val="Trebuchet MS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0" fillId="0" borderId="0" applyFont="0" applyFill="0" applyBorder="0" applyAlignment="0" applyProtection="0"/>
    <xf numFmtId="0" fontId="38" fillId="20" borderId="0" applyNumberFormat="0" applyBorder="0" applyAlignment="0" applyProtection="0"/>
    <xf numFmtId="176" fontId="7" fillId="0" borderId="0" applyFont="0" applyFill="0" applyBorder="0" applyAlignment="0" applyProtection="0"/>
    <xf numFmtId="0" fontId="39" fillId="21" borderId="1" applyNumberFormat="0" applyAlignment="0" applyProtection="0"/>
    <xf numFmtId="39" fontId="0" fillId="0" borderId="2">
      <alignment horizontal="right" vertical="top" wrapText="1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" fontId="9" fillId="0" borderId="0">
      <alignment/>
      <protection/>
    </xf>
    <xf numFmtId="9" fontId="0" fillId="0" borderId="0" applyFill="0" applyBorder="0" applyAlignment="0" applyProtection="0"/>
    <xf numFmtId="0" fontId="0" fillId="23" borderId="6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21" borderId="9" applyNumberFormat="0" applyAlignment="0" applyProtection="0"/>
    <xf numFmtId="0" fontId="50" fillId="31" borderId="0" applyNumberFormat="0" applyBorder="0" applyAlignment="0" applyProtection="0"/>
    <xf numFmtId="0" fontId="0" fillId="0" borderId="10">
      <alignment horizontal="left" vertical="top" wrapText="1"/>
      <protection/>
    </xf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1" fillId="32" borderId="9" applyNumberFormat="0" applyAlignment="0" applyProtection="0"/>
    <xf numFmtId="0" fontId="52" fillId="0" borderId="11" applyNumberFormat="0" applyFill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1" fontId="2" fillId="0" borderId="1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5" fontId="2" fillId="0" borderId="13" xfId="0" applyNumberFormat="1" applyFont="1" applyBorder="1" applyAlignment="1">
      <alignment horizontal="right" vertical="top"/>
    </xf>
    <xf numFmtId="2" fontId="6" fillId="0" borderId="13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175" fontId="2" fillId="0" borderId="15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right" vertical="top"/>
    </xf>
    <xf numFmtId="1" fontId="2" fillId="0" borderId="17" xfId="0" applyNumberFormat="1" applyFont="1" applyFill="1" applyBorder="1" applyAlignment="1">
      <alignment vertical="top"/>
    </xf>
    <xf numFmtId="0" fontId="38" fillId="20" borderId="0" xfId="34" applyBorder="1" applyAlignment="1">
      <alignment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/>
    </xf>
    <xf numFmtId="0" fontId="38" fillId="0" borderId="0" xfId="34" applyFill="1" applyBorder="1" applyAlignment="1">
      <alignment/>
    </xf>
    <xf numFmtId="4" fontId="38" fillId="0" borderId="0" xfId="34" applyNumberFormat="1" applyFill="1" applyBorder="1" applyAlignment="1">
      <alignment/>
    </xf>
    <xf numFmtId="1" fontId="2" fillId="35" borderId="12" xfId="0" applyNumberFormat="1" applyFont="1" applyFill="1" applyBorder="1" applyAlignment="1">
      <alignment vertical="top"/>
    </xf>
    <xf numFmtId="2" fontId="6" fillId="35" borderId="13" xfId="0" applyNumberFormat="1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vertical="top"/>
    </xf>
    <xf numFmtId="4" fontId="2" fillId="35" borderId="14" xfId="0" applyNumberFormat="1" applyFont="1" applyFill="1" applyBorder="1" applyAlignment="1">
      <alignment vertical="top"/>
    </xf>
    <xf numFmtId="175" fontId="2" fillId="36" borderId="20" xfId="0" applyNumberFormat="1" applyFont="1" applyFill="1" applyBorder="1" applyAlignment="1">
      <alignment horizontal="right" vertical="top"/>
    </xf>
    <xf numFmtId="2" fontId="6" fillId="36" borderId="20" xfId="0" applyNumberFormat="1" applyFont="1" applyFill="1" applyBorder="1" applyAlignment="1">
      <alignment vertical="top" wrapText="1"/>
    </xf>
    <xf numFmtId="2" fontId="2" fillId="36" borderId="20" xfId="0" applyNumberFormat="1" applyFont="1" applyFill="1" applyBorder="1" applyAlignment="1">
      <alignment vertical="top"/>
    </xf>
    <xf numFmtId="4" fontId="2" fillId="36" borderId="21" xfId="0" applyNumberFormat="1" applyFont="1" applyFill="1" applyBorder="1" applyAlignment="1">
      <alignment vertical="top"/>
    </xf>
    <xf numFmtId="2" fontId="2" fillId="36" borderId="15" xfId="0" applyNumberFormat="1" applyFont="1" applyFill="1" applyBorder="1" applyAlignment="1">
      <alignment horizontal="right"/>
    </xf>
    <xf numFmtId="2" fontId="6" fillId="36" borderId="15" xfId="0" applyNumberFormat="1" applyFont="1" applyFill="1" applyBorder="1" applyAlignment="1">
      <alignment horizontal="left" vertical="center"/>
    </xf>
    <xf numFmtId="2" fontId="2" fillId="36" borderId="15" xfId="0" applyNumberFormat="1" applyFont="1" applyFill="1" applyBorder="1" applyAlignment="1">
      <alignment/>
    </xf>
    <xf numFmtId="4" fontId="6" fillId="36" borderId="16" xfId="0" applyNumberFormat="1" applyFont="1" applyFill="1" applyBorder="1" applyAlignment="1">
      <alignment vertical="center"/>
    </xf>
    <xf numFmtId="2" fontId="2" fillId="35" borderId="13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2" fontId="2" fillId="0" borderId="15" xfId="0" applyNumberFormat="1" applyFont="1" applyBorder="1" applyAlignment="1">
      <alignment horizontal="left" vertical="top"/>
    </xf>
    <xf numFmtId="2" fontId="2" fillId="36" borderId="20" xfId="0" applyNumberFormat="1" applyFont="1" applyFill="1" applyBorder="1" applyAlignment="1">
      <alignment horizontal="left" vertical="top"/>
    </xf>
    <xf numFmtId="2" fontId="2" fillId="36" borderId="1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right" vertical="top"/>
      <protection/>
    </xf>
    <xf numFmtId="0" fontId="4" fillId="0" borderId="19" xfId="0" applyFont="1" applyBorder="1" applyAlignment="1" applyProtection="1">
      <alignment horizontal="right" vertical="top"/>
      <protection/>
    </xf>
    <xf numFmtId="0" fontId="2" fillId="0" borderId="23" xfId="135" applyNumberFormat="1" applyFont="1" applyBorder="1" applyAlignment="1" applyProtection="1">
      <alignment horizontal="center" vertical="center"/>
      <protection/>
    </xf>
    <xf numFmtId="0" fontId="2" fillId="0" borderId="20" xfId="135" applyNumberFormat="1" applyFont="1" applyBorder="1" applyAlignment="1" applyProtection="1">
      <alignment horizontal="center" vertical="center" wrapText="1"/>
      <protection/>
    </xf>
    <xf numFmtId="0" fontId="2" fillId="0" borderId="20" xfId="135" applyNumberFormat="1" applyFont="1" applyBorder="1" applyAlignment="1" applyProtection="1">
      <alignment horizontal="left" vertical="center"/>
      <protection/>
    </xf>
    <xf numFmtId="0" fontId="2" fillId="0" borderId="20" xfId="135" applyNumberFormat="1" applyFont="1" applyBorder="1" applyAlignment="1" applyProtection="1">
      <alignment horizontal="center" vertical="center"/>
      <protection/>
    </xf>
    <xf numFmtId="4" fontId="2" fillId="0" borderId="21" xfId="135" applyNumberFormat="1" applyFont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vertical="top"/>
      <protection/>
    </xf>
    <xf numFmtId="2" fontId="6" fillId="35" borderId="13" xfId="0" applyNumberFormat="1" applyFont="1" applyFill="1" applyBorder="1" applyAlignment="1" applyProtection="1">
      <alignment vertical="top" wrapText="1"/>
      <protection/>
    </xf>
    <xf numFmtId="2" fontId="2" fillId="35" borderId="13" xfId="0" applyNumberFormat="1" applyFont="1" applyFill="1" applyBorder="1" applyAlignment="1" applyProtection="1">
      <alignment horizontal="left" vertical="top"/>
      <protection/>
    </xf>
    <xf numFmtId="2" fontId="2" fillId="35" borderId="13" xfId="0" applyNumberFormat="1" applyFont="1" applyFill="1" applyBorder="1" applyAlignment="1" applyProtection="1">
      <alignment vertical="top"/>
      <protection/>
    </xf>
    <xf numFmtId="2" fontId="2" fillId="35" borderId="14" xfId="0" applyNumberFormat="1" applyFont="1" applyFill="1" applyBorder="1" applyAlignment="1" applyProtection="1">
      <alignment vertical="top"/>
      <protection/>
    </xf>
    <xf numFmtId="1" fontId="2" fillId="37" borderId="12" xfId="0" applyNumberFormat="1" applyFont="1" applyFill="1" applyBorder="1" applyAlignment="1" applyProtection="1">
      <alignment vertical="top"/>
      <protection/>
    </xf>
    <xf numFmtId="2" fontId="2" fillId="37" borderId="13" xfId="0" applyNumberFormat="1" applyFont="1" applyFill="1" applyBorder="1" applyAlignment="1" applyProtection="1">
      <alignment vertical="top" wrapText="1"/>
      <protection/>
    </xf>
    <xf numFmtId="2" fontId="2" fillId="37" borderId="13" xfId="0" applyNumberFormat="1" applyFont="1" applyFill="1" applyBorder="1" applyAlignment="1" applyProtection="1">
      <alignment horizontal="left" vertical="top"/>
      <protection/>
    </xf>
    <xf numFmtId="2" fontId="2" fillId="37" borderId="13" xfId="0" applyNumberFormat="1" applyFont="1" applyFill="1" applyBorder="1" applyAlignment="1" applyProtection="1">
      <alignment vertical="top"/>
      <protection/>
    </xf>
    <xf numFmtId="2" fontId="2" fillId="37" borderId="14" xfId="0" applyNumberFormat="1" applyFont="1" applyFill="1" applyBorder="1" applyAlignment="1" applyProtection="1">
      <alignment vertical="top"/>
      <protection/>
    </xf>
    <xf numFmtId="1" fontId="2" fillId="0" borderId="12" xfId="0" applyNumberFormat="1" applyFont="1" applyFill="1" applyBorder="1" applyAlignment="1" applyProtection="1">
      <alignment vertical="top"/>
      <protection/>
    </xf>
    <xf numFmtId="2" fontId="2" fillId="0" borderId="13" xfId="0" applyNumberFormat="1" applyFont="1" applyFill="1" applyBorder="1" applyAlignment="1" applyProtection="1">
      <alignment vertical="top" wrapText="1"/>
      <protection/>
    </xf>
    <xf numFmtId="2" fontId="2" fillId="0" borderId="13" xfId="0" applyNumberFormat="1" applyFont="1" applyFill="1" applyBorder="1" applyAlignment="1" applyProtection="1">
      <alignment horizontal="left" vertical="top"/>
      <protection/>
    </xf>
    <xf numFmtId="4" fontId="2" fillId="0" borderId="13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vertical="top"/>
      <protection/>
    </xf>
    <xf numFmtId="1" fontId="2" fillId="38" borderId="12" xfId="0" applyNumberFormat="1" applyFont="1" applyFill="1" applyBorder="1" applyAlignment="1" applyProtection="1">
      <alignment vertical="top"/>
      <protection/>
    </xf>
    <xf numFmtId="2" fontId="2" fillId="38" borderId="13" xfId="0" applyNumberFormat="1" applyFont="1" applyFill="1" applyBorder="1" applyAlignment="1" applyProtection="1">
      <alignment vertical="top" wrapText="1"/>
      <protection/>
    </xf>
    <xf numFmtId="2" fontId="2" fillId="38" borderId="13" xfId="0" applyNumberFormat="1" applyFont="1" applyFill="1" applyBorder="1" applyAlignment="1" applyProtection="1">
      <alignment horizontal="left" vertical="top"/>
      <protection/>
    </xf>
    <xf numFmtId="4" fontId="2" fillId="38" borderId="13" xfId="0" applyNumberFormat="1" applyFont="1" applyFill="1" applyBorder="1" applyAlignment="1" applyProtection="1">
      <alignment vertical="top"/>
      <protection/>
    </xf>
    <xf numFmtId="4" fontId="2" fillId="38" borderId="14" xfId="0" applyNumberFormat="1" applyFont="1" applyFill="1" applyBorder="1" applyAlignment="1" applyProtection="1">
      <alignment vertical="top"/>
      <protection/>
    </xf>
    <xf numFmtId="4" fontId="2" fillId="35" borderId="13" xfId="0" applyNumberFormat="1" applyFont="1" applyFill="1" applyBorder="1" applyAlignment="1" applyProtection="1">
      <alignment vertical="top"/>
      <protection/>
    </xf>
    <xf numFmtId="4" fontId="2" fillId="35" borderId="14" xfId="0" applyNumberFormat="1" applyFont="1" applyFill="1" applyBorder="1" applyAlignment="1" applyProtection="1">
      <alignment vertical="top"/>
      <protection/>
    </xf>
    <xf numFmtId="0" fontId="2" fillId="0" borderId="13" xfId="135" applyFont="1" applyFill="1" applyBorder="1" applyAlignment="1" applyProtection="1">
      <alignment vertical="top" wrapText="1"/>
      <protection/>
    </xf>
    <xf numFmtId="4" fontId="2" fillId="0" borderId="13" xfId="135" applyNumberFormat="1" applyFont="1" applyFill="1" applyBorder="1" applyAlignment="1" applyProtection="1">
      <alignment vertical="top"/>
      <protection/>
    </xf>
    <xf numFmtId="4" fontId="2" fillId="0" borderId="14" xfId="135" applyNumberFormat="1" applyFont="1" applyFill="1" applyBorder="1" applyAlignment="1" applyProtection="1">
      <alignment vertical="top"/>
      <protection/>
    </xf>
    <xf numFmtId="0" fontId="2" fillId="38" borderId="12" xfId="135" applyFont="1" applyFill="1" applyBorder="1" applyAlignment="1" applyProtection="1">
      <alignment vertical="top"/>
      <protection/>
    </xf>
    <xf numFmtId="0" fontId="2" fillId="38" borderId="13" xfId="135" applyFont="1" applyFill="1" applyBorder="1" applyAlignment="1" applyProtection="1">
      <alignment vertical="top" wrapText="1"/>
      <protection/>
    </xf>
    <xf numFmtId="0" fontId="2" fillId="38" borderId="13" xfId="135" applyFont="1" applyFill="1" applyBorder="1" applyAlignment="1" applyProtection="1">
      <alignment horizontal="left" vertical="top"/>
      <protection/>
    </xf>
    <xf numFmtId="4" fontId="2" fillId="38" borderId="13" xfId="135" applyNumberFormat="1" applyFont="1" applyFill="1" applyBorder="1" applyAlignment="1" applyProtection="1">
      <alignment vertical="top"/>
      <protection/>
    </xf>
    <xf numFmtId="4" fontId="2" fillId="38" borderId="14" xfId="135" applyNumberFormat="1" applyFont="1" applyFill="1" applyBorder="1" applyAlignment="1" applyProtection="1">
      <alignment vertical="top"/>
      <protection/>
    </xf>
    <xf numFmtId="0" fontId="2" fillId="0" borderId="13" xfId="135" applyFont="1" applyFill="1" applyBorder="1" applyAlignment="1" applyProtection="1">
      <alignment horizontal="left" vertical="top"/>
      <protection/>
    </xf>
    <xf numFmtId="4" fontId="2" fillId="37" borderId="13" xfId="0" applyNumberFormat="1" applyFont="1" applyFill="1" applyBorder="1" applyAlignment="1" applyProtection="1">
      <alignment vertical="top"/>
      <protection/>
    </xf>
    <xf numFmtId="4" fontId="2" fillId="37" borderId="14" xfId="135" applyNumberFormat="1" applyFont="1" applyFill="1" applyBorder="1" applyAlignment="1" applyProtection="1">
      <alignment vertical="top"/>
      <protection/>
    </xf>
    <xf numFmtId="4" fontId="2" fillId="37" borderId="14" xfId="0" applyNumberFormat="1" applyFont="1" applyFill="1" applyBorder="1" applyAlignment="1" applyProtection="1">
      <alignment vertical="top"/>
      <protection/>
    </xf>
    <xf numFmtId="1" fontId="2" fillId="0" borderId="24" xfId="0" applyNumberFormat="1" applyFont="1" applyBorder="1" applyAlignment="1" applyProtection="1">
      <alignment vertical="top"/>
      <protection/>
    </xf>
    <xf numFmtId="2" fontId="6" fillId="0" borderId="17" xfId="0" applyNumberFormat="1" applyFont="1" applyBorder="1" applyAlignment="1" applyProtection="1">
      <alignment vertical="top" wrapText="1"/>
      <protection/>
    </xf>
    <xf numFmtId="2" fontId="2" fillId="0" borderId="17" xfId="0" applyNumberFormat="1" applyFont="1" applyBorder="1" applyAlignment="1" applyProtection="1">
      <alignment horizontal="left" vertical="top"/>
      <protection/>
    </xf>
    <xf numFmtId="4" fontId="2" fillId="0" borderId="17" xfId="0" applyNumberFormat="1" applyFont="1" applyBorder="1" applyAlignment="1" applyProtection="1">
      <alignment vertical="top"/>
      <protection/>
    </xf>
    <xf numFmtId="4" fontId="2" fillId="0" borderId="25" xfId="0" applyNumberFormat="1" applyFont="1" applyBorder="1" applyAlignment="1" applyProtection="1">
      <alignment vertical="top"/>
      <protection/>
    </xf>
    <xf numFmtId="1" fontId="2" fillId="0" borderId="23" xfId="0" applyNumberFormat="1" applyFont="1" applyBorder="1" applyAlignment="1" applyProtection="1">
      <alignment vertical="top"/>
      <protection/>
    </xf>
    <xf numFmtId="2" fontId="6" fillId="0" borderId="20" xfId="0" applyNumberFormat="1" applyFont="1" applyBorder="1" applyAlignment="1" applyProtection="1">
      <alignment vertical="top" wrapText="1"/>
      <protection/>
    </xf>
    <xf numFmtId="2" fontId="2" fillId="0" borderId="20" xfId="0" applyNumberFormat="1" applyFont="1" applyBorder="1" applyAlignment="1" applyProtection="1">
      <alignment horizontal="left" vertical="top"/>
      <protection/>
    </xf>
    <xf numFmtId="4" fontId="2" fillId="0" borderId="20" xfId="0" applyNumberFormat="1" applyFont="1" applyBorder="1" applyAlignment="1" applyProtection="1">
      <alignment vertical="top"/>
      <protection/>
    </xf>
    <xf numFmtId="4" fontId="2" fillId="0" borderId="21" xfId="0" applyNumberFormat="1" applyFont="1" applyBorder="1" applyAlignment="1" applyProtection="1">
      <alignment vertical="top"/>
      <protection/>
    </xf>
    <xf numFmtId="2" fontId="6" fillId="0" borderId="13" xfId="0" applyNumberFormat="1" applyFont="1" applyBorder="1" applyAlignment="1" applyProtection="1">
      <alignment vertical="top" wrapText="1"/>
      <protection/>
    </xf>
    <xf numFmtId="2" fontId="2" fillId="0" borderId="13" xfId="0" applyNumberFormat="1" applyFont="1" applyBorder="1" applyAlignment="1" applyProtection="1">
      <alignment horizontal="left" vertical="top"/>
      <protection/>
    </xf>
    <xf numFmtId="2" fontId="2" fillId="0" borderId="13" xfId="0" applyNumberFormat="1" applyFont="1" applyBorder="1" applyAlignment="1" applyProtection="1">
      <alignment vertical="top"/>
      <protection/>
    </xf>
    <xf numFmtId="4" fontId="2" fillId="0" borderId="14" xfId="0" applyNumberFormat="1" applyFont="1" applyBorder="1" applyAlignment="1" applyProtection="1">
      <alignment vertical="top"/>
      <protection/>
    </xf>
    <xf numFmtId="175" fontId="2" fillId="36" borderId="20" xfId="0" applyNumberFormat="1" applyFont="1" applyFill="1" applyBorder="1" applyAlignment="1" applyProtection="1">
      <alignment horizontal="right" vertical="top"/>
      <protection/>
    </xf>
    <xf numFmtId="2" fontId="6" fillId="36" borderId="20" xfId="0" applyNumberFormat="1" applyFont="1" applyFill="1" applyBorder="1" applyAlignment="1" applyProtection="1">
      <alignment vertical="top" wrapText="1"/>
      <protection/>
    </xf>
    <xf numFmtId="2" fontId="2" fillId="36" borderId="20" xfId="0" applyNumberFormat="1" applyFont="1" applyFill="1" applyBorder="1" applyAlignment="1" applyProtection="1">
      <alignment horizontal="left" vertical="top"/>
      <protection/>
    </xf>
    <xf numFmtId="2" fontId="2" fillId="36" borderId="20" xfId="0" applyNumberFormat="1" applyFont="1" applyFill="1" applyBorder="1" applyAlignment="1" applyProtection="1">
      <alignment vertical="top"/>
      <protection/>
    </xf>
    <xf numFmtId="4" fontId="2" fillId="36" borderId="21" xfId="0" applyNumberFormat="1" applyFont="1" applyFill="1" applyBorder="1" applyAlignment="1" applyProtection="1">
      <alignment vertical="top"/>
      <protection/>
    </xf>
    <xf numFmtId="175" fontId="2" fillId="0" borderId="13" xfId="0" applyNumberFormat="1" applyFont="1" applyBorder="1" applyAlignment="1" applyProtection="1">
      <alignment horizontal="right" vertical="top"/>
      <protection/>
    </xf>
    <xf numFmtId="2" fontId="2" fillId="36" borderId="15" xfId="0" applyNumberFormat="1" applyFont="1" applyFill="1" applyBorder="1" applyAlignment="1" applyProtection="1">
      <alignment horizontal="right"/>
      <protection/>
    </xf>
    <xf numFmtId="2" fontId="6" fillId="36" borderId="15" xfId="0" applyNumberFormat="1" applyFont="1" applyFill="1" applyBorder="1" applyAlignment="1" applyProtection="1">
      <alignment horizontal="left" vertical="center"/>
      <protection/>
    </xf>
    <xf numFmtId="2" fontId="2" fillId="36" borderId="15" xfId="0" applyNumberFormat="1" applyFont="1" applyFill="1" applyBorder="1" applyAlignment="1" applyProtection="1">
      <alignment horizontal="left"/>
      <protection/>
    </xf>
    <xf numFmtId="2" fontId="2" fillId="36" borderId="15" xfId="0" applyNumberFormat="1" applyFont="1" applyFill="1" applyBorder="1" applyAlignment="1" applyProtection="1">
      <alignment/>
      <protection/>
    </xf>
    <xf numFmtId="4" fontId="6" fillId="36" borderId="16" xfId="0" applyNumberFormat="1" applyFont="1" applyFill="1" applyBorder="1" applyAlignment="1" applyProtection="1">
      <alignment vertical="center"/>
      <protection/>
    </xf>
    <xf numFmtId="4" fontId="2" fillId="2" borderId="13" xfId="0" applyNumberFormat="1" applyFont="1" applyFill="1" applyBorder="1" applyAlignment="1" applyProtection="1">
      <alignment vertical="top"/>
      <protection locked="0"/>
    </xf>
    <xf numFmtId="4" fontId="2" fillId="2" borderId="13" xfId="135" applyNumberFormat="1" applyFont="1" applyFill="1" applyBorder="1" applyAlignment="1" applyProtection="1">
      <alignment vertical="top"/>
      <protection locked="0"/>
    </xf>
    <xf numFmtId="0" fontId="0" fillId="0" borderId="22" xfId="135" applyFont="1" applyBorder="1" applyProtection="1">
      <alignment/>
      <protection/>
    </xf>
    <xf numFmtId="0" fontId="0" fillId="0" borderId="22" xfId="135" applyFont="1" applyBorder="1" applyAlignment="1" applyProtection="1">
      <alignment wrapText="1"/>
      <protection/>
    </xf>
    <xf numFmtId="4" fontId="0" fillId="0" borderId="22" xfId="135" applyNumberFormat="1" applyFont="1" applyBorder="1" applyProtection="1">
      <alignment/>
      <protection/>
    </xf>
    <xf numFmtId="4" fontId="0" fillId="0" borderId="22" xfId="135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justify" wrapText="1"/>
      <protection/>
    </xf>
    <xf numFmtId="2" fontId="0" fillId="0" borderId="22" xfId="0" applyNumberFormat="1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4" fontId="0" fillId="0" borderId="22" xfId="0" applyNumberFormat="1" applyFont="1" applyBorder="1" applyAlignment="1" applyProtection="1">
      <alignment wrapText="1"/>
      <protection/>
    </xf>
    <xf numFmtId="0" fontId="16" fillId="39" borderId="22" xfId="0" applyFont="1" applyFill="1" applyBorder="1" applyAlignment="1" applyProtection="1">
      <alignment horizontal="center" vertical="center" wrapText="1"/>
      <protection/>
    </xf>
    <xf numFmtId="0" fontId="16" fillId="39" borderId="22" xfId="0" applyFont="1" applyFill="1" applyBorder="1" applyAlignment="1" applyProtection="1">
      <alignment horizontal="left" vertical="justify" wrapText="1"/>
      <protection/>
    </xf>
    <xf numFmtId="2" fontId="0" fillId="39" borderId="22" xfId="0" applyNumberFormat="1" applyFont="1" applyFill="1" applyBorder="1" applyAlignment="1" applyProtection="1">
      <alignment wrapText="1"/>
      <protection/>
    </xf>
    <xf numFmtId="0" fontId="16" fillId="39" borderId="22" xfId="0" applyFont="1" applyFill="1" applyBorder="1" applyAlignment="1" applyProtection="1">
      <alignment horizontal="center" wrapText="1"/>
      <protection/>
    </xf>
    <xf numFmtId="4" fontId="0" fillId="39" borderId="22" xfId="0" applyNumberFormat="1" applyFont="1" applyFill="1" applyBorder="1" applyAlignment="1" applyProtection="1">
      <alignment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left" vertical="justify" wrapText="1"/>
      <protection/>
    </xf>
    <xf numFmtId="2" fontId="0" fillId="0" borderId="22" xfId="0" applyNumberFormat="1" applyFont="1" applyFill="1" applyBorder="1" applyAlignment="1" applyProtection="1">
      <alignment wrapText="1"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4" fontId="0" fillId="0" borderId="22" xfId="0" applyNumberFormat="1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justify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49" fontId="0" fillId="0" borderId="22" xfId="0" applyNumberFormat="1" applyFont="1" applyFill="1" applyBorder="1" applyAlignment="1" applyProtection="1">
      <alignment horizontal="left" vertical="justify" wrapText="1"/>
      <protection/>
    </xf>
    <xf numFmtId="2" fontId="2" fillId="0" borderId="22" xfId="0" applyNumberFormat="1" applyFont="1" applyFill="1" applyBorder="1" applyAlignment="1" applyProtection="1">
      <alignment vertical="top" wrapText="1"/>
      <protection/>
    </xf>
    <xf numFmtId="0" fontId="0" fillId="39" borderId="22" xfId="0" applyFont="1" applyFill="1" applyBorder="1" applyAlignment="1" applyProtection="1">
      <alignment horizontal="center" vertical="center" wrapText="1"/>
      <protection/>
    </xf>
    <xf numFmtId="0" fontId="16" fillId="39" borderId="22" xfId="0" applyFont="1" applyFill="1" applyBorder="1" applyAlignment="1" applyProtection="1">
      <alignment vertical="justify" wrapText="1"/>
      <protection/>
    </xf>
    <xf numFmtId="0" fontId="0" fillId="39" borderId="22" xfId="0" applyFont="1" applyFill="1" applyBorder="1" applyAlignment="1" applyProtection="1">
      <alignment horizontal="center" wrapText="1"/>
      <protection/>
    </xf>
    <xf numFmtId="4" fontId="16" fillId="39" borderId="22" xfId="0" applyNumberFormat="1" applyFont="1" applyFill="1" applyBorder="1" applyAlignment="1" applyProtection="1">
      <alignment wrapText="1"/>
      <protection/>
    </xf>
    <xf numFmtId="0" fontId="16" fillId="0" borderId="22" xfId="0" applyFont="1" applyBorder="1" applyAlignment="1" applyProtection="1">
      <alignment vertical="justify" wrapText="1"/>
      <protection/>
    </xf>
    <xf numFmtId="4" fontId="16" fillId="0" borderId="22" xfId="0" applyNumberFormat="1" applyFont="1" applyBorder="1" applyAlignment="1" applyProtection="1">
      <alignment wrapText="1"/>
      <protection/>
    </xf>
    <xf numFmtId="49" fontId="16" fillId="39" borderId="22" xfId="0" applyNumberFormat="1" applyFont="1" applyFill="1" applyBorder="1" applyAlignment="1" applyProtection="1">
      <alignment vertical="justify" wrapText="1"/>
      <protection/>
    </xf>
    <xf numFmtId="49" fontId="16" fillId="0" borderId="22" xfId="0" applyNumberFormat="1" applyFont="1" applyBorder="1" applyAlignment="1" applyProtection="1">
      <alignment vertical="justify" wrapText="1"/>
      <protection/>
    </xf>
    <xf numFmtId="49" fontId="0" fillId="0" borderId="22" xfId="0" applyNumberFormat="1" applyFont="1" applyFill="1" applyBorder="1" applyAlignment="1" applyProtection="1">
      <alignment horizontal="left" vertical="top" wrapText="1"/>
      <protection/>
    </xf>
    <xf numFmtId="49" fontId="0" fillId="0" borderId="22" xfId="0" applyNumberFormat="1" applyFont="1" applyBorder="1" applyAlignment="1" applyProtection="1">
      <alignment vertical="top" wrapText="1"/>
      <protection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0" fontId="0" fillId="39" borderId="22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0" fontId="16" fillId="0" borderId="22" xfId="0" applyFont="1" applyFill="1" applyBorder="1" applyAlignment="1" applyProtection="1">
      <alignment vertical="justify" wrapText="1"/>
      <protection/>
    </xf>
    <xf numFmtId="4" fontId="16" fillId="0" borderId="22" xfId="0" applyNumberFormat="1" applyFont="1" applyFill="1" applyBorder="1" applyAlignment="1" applyProtection="1">
      <alignment wrapText="1"/>
      <protection/>
    </xf>
    <xf numFmtId="2" fontId="16" fillId="39" borderId="22" xfId="0" applyNumberFormat="1" applyFont="1" applyFill="1" applyBorder="1" applyAlignment="1" applyProtection="1">
      <alignment wrapText="1"/>
      <protection/>
    </xf>
    <xf numFmtId="2" fontId="16" fillId="0" borderId="22" xfId="0" applyNumberFormat="1" applyFont="1" applyFill="1" applyBorder="1" applyAlignment="1" applyProtection="1">
      <alignment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justify" wrapText="1"/>
      <protection/>
    </xf>
    <xf numFmtId="0" fontId="18" fillId="0" borderId="22" xfId="263" applyNumberFormat="1" applyFont="1" applyBorder="1" applyAlignment="1" applyProtection="1">
      <alignment horizontal="center"/>
      <protection/>
    </xf>
    <xf numFmtId="0" fontId="18" fillId="0" borderId="22" xfId="263" applyFont="1" applyBorder="1" applyAlignment="1" applyProtection="1">
      <alignment horizontal="center"/>
      <protection/>
    </xf>
    <xf numFmtId="0" fontId="18" fillId="0" borderId="22" xfId="263" applyFont="1" applyBorder="1" applyProtection="1">
      <alignment/>
      <protection/>
    </xf>
    <xf numFmtId="0" fontId="19" fillId="0" borderId="22" xfId="0" applyFont="1" applyBorder="1" applyAlignment="1" applyProtection="1">
      <alignment/>
      <protection/>
    </xf>
    <xf numFmtId="4" fontId="19" fillId="0" borderId="22" xfId="0" applyNumberFormat="1" applyFont="1" applyBorder="1" applyAlignment="1" applyProtection="1">
      <alignment/>
      <protection/>
    </xf>
    <xf numFmtId="4" fontId="18" fillId="0" borderId="22" xfId="263" applyNumberFormat="1" applyFont="1" applyBorder="1" applyAlignment="1" applyProtection="1">
      <alignment horizontal="center"/>
      <protection/>
    </xf>
    <xf numFmtId="0" fontId="0" fillId="0" borderId="22" xfId="263" applyNumberFormat="1" applyFont="1" applyBorder="1" applyAlignment="1" applyProtection="1">
      <alignment horizontal="center"/>
      <protection/>
    </xf>
    <xf numFmtId="0" fontId="0" fillId="0" borderId="22" xfId="263" applyFont="1" applyBorder="1" applyProtection="1">
      <alignment/>
      <protection/>
    </xf>
    <xf numFmtId="0" fontId="0" fillId="0" borderId="22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263" applyNumberFormat="1" applyFont="1" applyBorder="1" applyProtection="1">
      <alignment/>
      <protection/>
    </xf>
    <xf numFmtId="49" fontId="0" fillId="0" borderId="22" xfId="263" applyNumberFormat="1" applyFont="1" applyBorder="1" applyAlignment="1" applyProtection="1">
      <alignment horizontal="center"/>
      <protection/>
    </xf>
    <xf numFmtId="0" fontId="16" fillId="0" borderId="22" xfId="263" applyFont="1" applyBorder="1" applyProtection="1">
      <alignment/>
      <protection/>
    </xf>
    <xf numFmtId="2" fontId="0" fillId="2" borderId="22" xfId="0" applyNumberFormat="1" applyFont="1" applyFill="1" applyBorder="1" applyAlignment="1" applyProtection="1">
      <alignment wrapText="1"/>
      <protection locked="0"/>
    </xf>
    <xf numFmtId="4" fontId="0" fillId="2" borderId="22" xfId="0" applyNumberFormat="1" applyFont="1" applyFill="1" applyBorder="1" applyAlignment="1" applyProtection="1">
      <alignment wrapText="1"/>
      <protection locked="0"/>
    </xf>
    <xf numFmtId="0" fontId="12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2" fillId="0" borderId="26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right" vertical="top"/>
      <protection/>
    </xf>
    <xf numFmtId="0" fontId="4" fillId="0" borderId="28" xfId="0" applyFont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29" xfId="0" applyFont="1" applyBorder="1" applyAlignment="1" applyProtection="1">
      <alignment horizontal="right" vertical="top"/>
      <protection/>
    </xf>
    <xf numFmtId="0" fontId="5" fillId="0" borderId="3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</cellXfs>
  <cellStyles count="2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Dobro" xfId="34"/>
    <cellStyle name="Euro" xfId="35"/>
    <cellStyle name="Izhod" xfId="36"/>
    <cellStyle name="Keš" xfId="37"/>
    <cellStyle name="Naslov" xfId="38"/>
    <cellStyle name="Naslov 1" xfId="39"/>
    <cellStyle name="Naslov 2" xfId="40"/>
    <cellStyle name="Naslov 3" xfId="41"/>
    <cellStyle name="Naslov 4" xfId="42"/>
    <cellStyle name="Navadno 10" xfId="43"/>
    <cellStyle name="Navadno 10 2" xfId="44"/>
    <cellStyle name="Navadno 10 2 2" xfId="45"/>
    <cellStyle name="Navadno 10 2 2 2" xfId="46"/>
    <cellStyle name="Navadno 10 2 2 2 2" xfId="47"/>
    <cellStyle name="Navadno 10 2 2 2_3b.OBJEKTI-PS1" xfId="48"/>
    <cellStyle name="Navadno 10 2 2 3" xfId="49"/>
    <cellStyle name="Navadno 10 2 2 3 2" xfId="50"/>
    <cellStyle name="Navadno 10 2 2 4" xfId="51"/>
    <cellStyle name="Navadno 10 2 2_2a.OBJEKTI-Preddela" xfId="52"/>
    <cellStyle name="Navadno 10 2 3" xfId="53"/>
    <cellStyle name="Navadno 10 2 3 2" xfId="54"/>
    <cellStyle name="Navadno 10 2 3 2 2" xfId="55"/>
    <cellStyle name="Navadno 10 2 3 3" xfId="56"/>
    <cellStyle name="Navadno 10 2 3_3b.OBJEKTI-PS1" xfId="57"/>
    <cellStyle name="Navadno 10 2 4" xfId="58"/>
    <cellStyle name="Navadno 10 2 4 2" xfId="59"/>
    <cellStyle name="Navadno 10 2 5" xfId="60"/>
    <cellStyle name="Navadno 10 2_2a.OBJEKTI-Preddela" xfId="61"/>
    <cellStyle name="Navadno 10 3" xfId="62"/>
    <cellStyle name="Navadno 10 3 2" xfId="63"/>
    <cellStyle name="Navadno 10 3 2 2" xfId="64"/>
    <cellStyle name="Navadno 10 3 2 2 2" xfId="65"/>
    <cellStyle name="Navadno 10 3 2 2_3b.OBJEKTI-PS1" xfId="66"/>
    <cellStyle name="Navadno 10 3 2 3" xfId="67"/>
    <cellStyle name="Navadno 10 3 2 3 2" xfId="68"/>
    <cellStyle name="Navadno 10 3 2 4" xfId="69"/>
    <cellStyle name="Navadno 10 3 2_2a.OBJEKTI-Preddela" xfId="70"/>
    <cellStyle name="Navadno 10 3 3" xfId="71"/>
    <cellStyle name="Navadno 10 3 3 2" xfId="72"/>
    <cellStyle name="Navadno 10 3 3 2 2" xfId="73"/>
    <cellStyle name="Navadno 10 3 3 3" xfId="74"/>
    <cellStyle name="Navadno 10 3 3_3b.OBJEKTI-PS1" xfId="75"/>
    <cellStyle name="Navadno 10 3 4" xfId="76"/>
    <cellStyle name="Navadno 10 3 4 2" xfId="77"/>
    <cellStyle name="Navadno 10 3 5" xfId="78"/>
    <cellStyle name="Navadno 10 3_2a.OBJEKTI-Preddela" xfId="79"/>
    <cellStyle name="Navadno 10 4" xfId="80"/>
    <cellStyle name="Navadno 10 4 2" xfId="81"/>
    <cellStyle name="Navadno 10 4 2 2" xfId="82"/>
    <cellStyle name="Navadno 10 4 2 2 2" xfId="83"/>
    <cellStyle name="Navadno 10 4 2 2_3b.OBJEKTI-PS1" xfId="84"/>
    <cellStyle name="Navadno 10 4 2 3" xfId="85"/>
    <cellStyle name="Navadno 10 4 2 3 2" xfId="86"/>
    <cellStyle name="Navadno 10 4 2 4" xfId="87"/>
    <cellStyle name="Navadno 10 4 2_2a.OBJEKTI-Preddela" xfId="88"/>
    <cellStyle name="Navadno 10 4 3" xfId="89"/>
    <cellStyle name="Navadno 10 4 3 2" xfId="90"/>
    <cellStyle name="Navadno 10 4 3 2 2" xfId="91"/>
    <cellStyle name="Navadno 10 4 3 3" xfId="92"/>
    <cellStyle name="Navadno 10 4 3_3b.OBJEKTI-PS1" xfId="93"/>
    <cellStyle name="Navadno 10 4 4" xfId="94"/>
    <cellStyle name="Navadno 10 4 4 2" xfId="95"/>
    <cellStyle name="Navadno 10 4 5" xfId="96"/>
    <cellStyle name="Navadno 10 4_2a.OBJEKTI-Preddela" xfId="97"/>
    <cellStyle name="Navadno 10 5" xfId="98"/>
    <cellStyle name="Navadno 10 5 2" xfId="99"/>
    <cellStyle name="Navadno 10 5 2 2" xfId="100"/>
    <cellStyle name="Navadno 10 5 2 2 2" xfId="101"/>
    <cellStyle name="Navadno 10 5 2 2_3b.OBJEKTI-PS1" xfId="102"/>
    <cellStyle name="Navadno 10 5 2 3" xfId="103"/>
    <cellStyle name="Navadno 10 5 2 3 2" xfId="104"/>
    <cellStyle name="Navadno 10 5 2 4" xfId="105"/>
    <cellStyle name="Navadno 10 5 2_2a.OBJEKTI-Preddela" xfId="106"/>
    <cellStyle name="Navadno 10 5 3" xfId="107"/>
    <cellStyle name="Navadno 10 5 3 2" xfId="108"/>
    <cellStyle name="Navadno 10 5 3 2 2" xfId="109"/>
    <cellStyle name="Navadno 10 5 3 3" xfId="110"/>
    <cellStyle name="Navadno 10 5 3_3b.OBJEKTI-PS1" xfId="111"/>
    <cellStyle name="Navadno 10 5 4" xfId="112"/>
    <cellStyle name="Navadno 10 5 4 2" xfId="113"/>
    <cellStyle name="Navadno 10 5 5" xfId="114"/>
    <cellStyle name="Navadno 10 5_2a.OBJEKTI-Preddela" xfId="115"/>
    <cellStyle name="Navadno 10 6" xfId="116"/>
    <cellStyle name="Navadno 10 6 2" xfId="117"/>
    <cellStyle name="Navadno 10 6 2 2" xfId="118"/>
    <cellStyle name="Navadno 10 6 2_3b.OBJEKTI-PS1" xfId="119"/>
    <cellStyle name="Navadno 10 6 3" xfId="120"/>
    <cellStyle name="Navadno 10 6 3 2" xfId="121"/>
    <cellStyle name="Navadno 10 6 4" xfId="122"/>
    <cellStyle name="Navadno 10 6_2a.OBJEKTI-Preddela" xfId="123"/>
    <cellStyle name="Navadno 10 7" xfId="124"/>
    <cellStyle name="Navadno 10 7 2" xfId="125"/>
    <cellStyle name="Navadno 10 7 2 2" xfId="126"/>
    <cellStyle name="Navadno 10 7 3" xfId="127"/>
    <cellStyle name="Navadno 10 7_3b.OBJEKTI-PS1" xfId="128"/>
    <cellStyle name="Navadno 10 8" xfId="129"/>
    <cellStyle name="Navadno 10 8 2" xfId="130"/>
    <cellStyle name="Navadno 10 9" xfId="131"/>
    <cellStyle name="Navadno 10_2a.OBJEKTI-Preddela" xfId="132"/>
    <cellStyle name="Navadno 11" xfId="133"/>
    <cellStyle name="Navadno 12" xfId="134"/>
    <cellStyle name="Navadno 2" xfId="135"/>
    <cellStyle name="Navadno 2 2" xfId="136"/>
    <cellStyle name="Navadno 3" xfId="137"/>
    <cellStyle name="Navadno 3 10" xfId="138"/>
    <cellStyle name="Navadno 3 2" xfId="139"/>
    <cellStyle name="Navadno 3 3" xfId="140"/>
    <cellStyle name="Navadno 3 3 2" xfId="141"/>
    <cellStyle name="Navadno 3 3 2 2" xfId="142"/>
    <cellStyle name="Navadno 3 3 2 2 2" xfId="143"/>
    <cellStyle name="Navadno 3 3 2 2_3b.OBJEKTI-PS1" xfId="144"/>
    <cellStyle name="Navadno 3 3 2 3" xfId="145"/>
    <cellStyle name="Navadno 3 3 2 3 2" xfId="146"/>
    <cellStyle name="Navadno 3 3 2 4" xfId="147"/>
    <cellStyle name="Navadno 3 3 2_2a.OBJEKTI-Preddela" xfId="148"/>
    <cellStyle name="Navadno 3 3 3" xfId="149"/>
    <cellStyle name="Navadno 3 3 3 2" xfId="150"/>
    <cellStyle name="Navadno 3 3 3 2 2" xfId="151"/>
    <cellStyle name="Navadno 3 3 3 3" xfId="152"/>
    <cellStyle name="Navadno 3 3 3_3b.OBJEKTI-PS1" xfId="153"/>
    <cellStyle name="Navadno 3 3 4" xfId="154"/>
    <cellStyle name="Navadno 3 3 4 2" xfId="155"/>
    <cellStyle name="Navadno 3 3 5" xfId="156"/>
    <cellStyle name="Navadno 3 3_2a.OBJEKTI-Preddela" xfId="157"/>
    <cellStyle name="Navadno 3 4" xfId="158"/>
    <cellStyle name="Navadno 3 4 2" xfId="159"/>
    <cellStyle name="Navadno 3 4 2 2" xfId="160"/>
    <cellStyle name="Navadno 3 4 2 2 2" xfId="161"/>
    <cellStyle name="Navadno 3 4 2 2_3b.OBJEKTI-PS1" xfId="162"/>
    <cellStyle name="Navadno 3 4 2 3" xfId="163"/>
    <cellStyle name="Navadno 3 4 2 3 2" xfId="164"/>
    <cellStyle name="Navadno 3 4 2 4" xfId="165"/>
    <cellStyle name="Navadno 3 4 2_2a.OBJEKTI-Preddela" xfId="166"/>
    <cellStyle name="Navadno 3 4 3" xfId="167"/>
    <cellStyle name="Navadno 3 4 3 2" xfId="168"/>
    <cellStyle name="Navadno 3 4 3 2 2" xfId="169"/>
    <cellStyle name="Navadno 3 4 3 3" xfId="170"/>
    <cellStyle name="Navadno 3 4 3_3b.OBJEKTI-PS1" xfId="171"/>
    <cellStyle name="Navadno 3 4 4" xfId="172"/>
    <cellStyle name="Navadno 3 4 4 2" xfId="173"/>
    <cellStyle name="Navadno 3 4 5" xfId="174"/>
    <cellStyle name="Navadno 3 4_2a.OBJEKTI-Preddela" xfId="175"/>
    <cellStyle name="Navadno 3 5" xfId="176"/>
    <cellStyle name="Navadno 3 5 2" xfId="177"/>
    <cellStyle name="Navadno 3 5 2 2" xfId="178"/>
    <cellStyle name="Navadno 3 5 2 2 2" xfId="179"/>
    <cellStyle name="Navadno 3 5 2 2_3b.OBJEKTI-PS1" xfId="180"/>
    <cellStyle name="Navadno 3 5 2 3" xfId="181"/>
    <cellStyle name="Navadno 3 5 2 3 2" xfId="182"/>
    <cellStyle name="Navadno 3 5 2 4" xfId="183"/>
    <cellStyle name="Navadno 3 5 2_2a.OBJEKTI-Preddela" xfId="184"/>
    <cellStyle name="Navadno 3 5 3" xfId="185"/>
    <cellStyle name="Navadno 3 5 3 2" xfId="186"/>
    <cellStyle name="Navadno 3 5 3 2 2" xfId="187"/>
    <cellStyle name="Navadno 3 5 3 3" xfId="188"/>
    <cellStyle name="Navadno 3 5 3_3b.OBJEKTI-PS1" xfId="189"/>
    <cellStyle name="Navadno 3 5 4" xfId="190"/>
    <cellStyle name="Navadno 3 5 4 2" xfId="191"/>
    <cellStyle name="Navadno 3 5 5" xfId="192"/>
    <cellStyle name="Navadno 3 5_2a.OBJEKTI-Preddela" xfId="193"/>
    <cellStyle name="Navadno 3 6" xfId="194"/>
    <cellStyle name="Navadno 3 6 2" xfId="195"/>
    <cellStyle name="Navadno 3 6 2 2" xfId="196"/>
    <cellStyle name="Navadno 3 6 2 2 2" xfId="197"/>
    <cellStyle name="Navadno 3 6 2 2_3b.OBJEKTI-PS1" xfId="198"/>
    <cellStyle name="Navadno 3 6 2 3" xfId="199"/>
    <cellStyle name="Navadno 3 6 2 3 2" xfId="200"/>
    <cellStyle name="Navadno 3 6 2 4" xfId="201"/>
    <cellStyle name="Navadno 3 6 2_2a.OBJEKTI-Preddela" xfId="202"/>
    <cellStyle name="Navadno 3 6 3" xfId="203"/>
    <cellStyle name="Navadno 3 6 3 2" xfId="204"/>
    <cellStyle name="Navadno 3 6 3 2 2" xfId="205"/>
    <cellStyle name="Navadno 3 6 3 3" xfId="206"/>
    <cellStyle name="Navadno 3 6 3_3b.OBJEKTI-PS1" xfId="207"/>
    <cellStyle name="Navadno 3 6 4" xfId="208"/>
    <cellStyle name="Navadno 3 6 4 2" xfId="209"/>
    <cellStyle name="Navadno 3 6 5" xfId="210"/>
    <cellStyle name="Navadno 3 6_2a.OBJEKTI-Preddela" xfId="211"/>
    <cellStyle name="Navadno 3 7" xfId="212"/>
    <cellStyle name="Navadno 3 7 2" xfId="213"/>
    <cellStyle name="Navadno 3 7 2 2" xfId="214"/>
    <cellStyle name="Navadno 3 7 2_3b.OBJEKTI-PS1" xfId="215"/>
    <cellStyle name="Navadno 3 7 3" xfId="216"/>
    <cellStyle name="Navadno 3 7 3 2" xfId="217"/>
    <cellStyle name="Navadno 3 7 4" xfId="218"/>
    <cellStyle name="Navadno 3 7_2a.OBJEKTI-Preddela" xfId="219"/>
    <cellStyle name="Navadno 3 8" xfId="220"/>
    <cellStyle name="Navadno 3 8 2" xfId="221"/>
    <cellStyle name="Navadno 3 8 2 2" xfId="222"/>
    <cellStyle name="Navadno 3 8 3" xfId="223"/>
    <cellStyle name="Navadno 3 8_3b.OBJEKTI-PS1" xfId="224"/>
    <cellStyle name="Navadno 3 9" xfId="225"/>
    <cellStyle name="Navadno 3 9 2" xfId="226"/>
    <cellStyle name="Navadno 3_2a.OBJEKTI-Preddela" xfId="227"/>
    <cellStyle name="Navadno 4" xfId="228"/>
    <cellStyle name="Navadno 5" xfId="229"/>
    <cellStyle name="Navadno 6" xfId="230"/>
    <cellStyle name="Navadno 7" xfId="231"/>
    <cellStyle name="Navadno 8" xfId="232"/>
    <cellStyle name="Navadno 9" xfId="233"/>
    <cellStyle name="Nevtralno" xfId="234"/>
    <cellStyle name="Normal 10" xfId="235"/>
    <cellStyle name="Normal 11" xfId="236"/>
    <cellStyle name="Normal 12" xfId="237"/>
    <cellStyle name="Normal 13" xfId="238"/>
    <cellStyle name="Normal 14" xfId="239"/>
    <cellStyle name="Normal 15" xfId="240"/>
    <cellStyle name="Normal 16" xfId="241"/>
    <cellStyle name="Normal 17" xfId="242"/>
    <cellStyle name="Normal 18" xfId="243"/>
    <cellStyle name="Normal 19" xfId="244"/>
    <cellStyle name="Normal 2" xfId="245"/>
    <cellStyle name="Normal 2 2" xfId="246"/>
    <cellStyle name="Normal 20" xfId="247"/>
    <cellStyle name="Normal 21" xfId="248"/>
    <cellStyle name="Normal 22" xfId="249"/>
    <cellStyle name="Normal 23" xfId="250"/>
    <cellStyle name="Normal 24" xfId="251"/>
    <cellStyle name="Normal 3" xfId="252"/>
    <cellStyle name="Normal 3 2" xfId="253"/>
    <cellStyle name="Normal 3 2 2" xfId="254"/>
    <cellStyle name="Normal 4" xfId="255"/>
    <cellStyle name="Normal 5" xfId="256"/>
    <cellStyle name="Normal 6" xfId="257"/>
    <cellStyle name="Normal 7" xfId="258"/>
    <cellStyle name="Normal 7 2" xfId="259"/>
    <cellStyle name="Normal 8" xfId="260"/>
    <cellStyle name="Normal 8 2" xfId="261"/>
    <cellStyle name="Normal 9" xfId="262"/>
    <cellStyle name="Normal_I-BREZOV" xfId="263"/>
    <cellStyle name="normal1" xfId="264"/>
    <cellStyle name="Percent" xfId="265"/>
    <cellStyle name="Opomba" xfId="266"/>
    <cellStyle name="Opozorilo" xfId="267"/>
    <cellStyle name="Pojasnjevalno besedilo" xfId="268"/>
    <cellStyle name="Poudarek1" xfId="269"/>
    <cellStyle name="Poudarek2" xfId="270"/>
    <cellStyle name="Poudarek3" xfId="271"/>
    <cellStyle name="Poudarek4" xfId="272"/>
    <cellStyle name="Poudarek5" xfId="273"/>
    <cellStyle name="Poudarek6" xfId="274"/>
    <cellStyle name="Povezana celica" xfId="275"/>
    <cellStyle name="Preveri celico" xfId="276"/>
    <cellStyle name="Računanje" xfId="277"/>
    <cellStyle name="Slabo" xfId="278"/>
    <cellStyle name="tekst-levo" xfId="279"/>
    <cellStyle name="Currency" xfId="280"/>
    <cellStyle name="Currency [0]" xfId="281"/>
    <cellStyle name="Comma" xfId="282"/>
    <cellStyle name="Comma [0]" xfId="283"/>
    <cellStyle name="Vejica 2" xfId="284"/>
    <cellStyle name="Vejica 2 2" xfId="285"/>
    <cellStyle name="Vejica 3" xfId="286"/>
    <cellStyle name="Vnos" xfId="287"/>
    <cellStyle name="Vsota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0" customWidth="1"/>
    <col min="2" max="2" width="41.00390625" style="0" customWidth="1"/>
    <col min="3" max="3" width="5.7109375" style="0" customWidth="1"/>
    <col min="4" max="4" width="9.00390625" style="0" customWidth="1"/>
    <col min="5" max="5" width="10.421875" style="0" customWidth="1"/>
    <col min="6" max="6" width="13.8515625" style="0" customWidth="1"/>
    <col min="10" max="10" width="9.140625" style="0" customWidth="1"/>
  </cols>
  <sheetData>
    <row r="1" spans="1:6" ht="15">
      <c r="A1" s="178" t="s">
        <v>43</v>
      </c>
      <c r="B1" s="179"/>
      <c r="C1" s="180" t="s">
        <v>112</v>
      </c>
      <c r="D1" s="180"/>
      <c r="E1" s="180"/>
      <c r="F1" s="181"/>
    </row>
    <row r="2" spans="1:6" ht="12.75">
      <c r="A2" s="182" t="s">
        <v>42</v>
      </c>
      <c r="B2" s="183"/>
      <c r="C2" s="184" t="s">
        <v>110</v>
      </c>
      <c r="D2" s="184"/>
      <c r="E2" s="184"/>
      <c r="F2" s="185"/>
    </row>
    <row r="3" spans="1:6" ht="12.75">
      <c r="A3" s="186"/>
      <c r="B3" s="187"/>
      <c r="C3" s="41"/>
      <c r="D3" s="23"/>
      <c r="E3" s="23"/>
      <c r="F3" s="24" t="s">
        <v>54</v>
      </c>
    </row>
    <row r="4" spans="1:6" ht="13.5">
      <c r="A4" s="28"/>
      <c r="B4" s="29" t="s">
        <v>28</v>
      </c>
      <c r="C4" s="40"/>
      <c r="D4" s="30"/>
      <c r="E4" s="30"/>
      <c r="F4" s="31"/>
    </row>
    <row r="5" spans="1:6" ht="13.5">
      <c r="A5" s="7"/>
      <c r="B5" s="11" t="s">
        <v>105</v>
      </c>
      <c r="C5" s="42"/>
      <c r="D5" s="12"/>
      <c r="E5" s="12"/>
      <c r="F5" s="13">
        <f>+'Podporna konstrukcija'!F51</f>
        <v>0</v>
      </c>
    </row>
    <row r="6" spans="1:6" ht="13.5">
      <c r="A6" s="7"/>
      <c r="B6" s="11" t="s">
        <v>106</v>
      </c>
      <c r="C6" s="42"/>
      <c r="D6" s="12"/>
      <c r="E6" s="12"/>
      <c r="F6" s="13">
        <f>+'Voziščna konstrukcija'!F72</f>
        <v>0</v>
      </c>
    </row>
    <row r="7" spans="1:6" ht="13.5">
      <c r="A7" s="21"/>
      <c r="B7" s="11"/>
      <c r="C7" s="42"/>
      <c r="D7" s="12"/>
      <c r="E7" s="12"/>
      <c r="F7" s="13"/>
    </row>
    <row r="8" spans="1:6" ht="14.25" thickBot="1">
      <c r="A8" s="14"/>
      <c r="B8" s="15" t="s">
        <v>116</v>
      </c>
      <c r="C8" s="43"/>
      <c r="D8" s="16"/>
      <c r="E8" s="16"/>
      <c r="F8" s="17">
        <f>+SUM(F5:F7)*0.15</f>
        <v>0</v>
      </c>
    </row>
    <row r="9" spans="1:6" ht="13.5">
      <c r="A9" s="32"/>
      <c r="B9" s="33" t="s">
        <v>29</v>
      </c>
      <c r="C9" s="44"/>
      <c r="D9" s="34"/>
      <c r="E9" s="34"/>
      <c r="F9" s="35">
        <f>SUM(F5:F8)</f>
        <v>0</v>
      </c>
    </row>
    <row r="10" spans="1:6" ht="13.5">
      <c r="A10" s="10"/>
      <c r="B10" s="11" t="s">
        <v>30</v>
      </c>
      <c r="C10" s="42"/>
      <c r="D10" s="12"/>
      <c r="E10" s="12"/>
      <c r="F10" s="13">
        <f>+F9*0.22</f>
        <v>0</v>
      </c>
    </row>
    <row r="11" spans="1:6" ht="14.25" thickBot="1">
      <c r="A11" s="36"/>
      <c r="B11" s="37" t="s">
        <v>31</v>
      </c>
      <c r="C11" s="45"/>
      <c r="D11" s="38"/>
      <c r="E11" s="38"/>
      <c r="F11" s="39">
        <f>+F9*1.22</f>
        <v>0</v>
      </c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66"/>
  <sheetViews>
    <sheetView view="pageBreakPreview" zoomScale="130" zoomScaleSheetLayoutView="130" zoomScalePageLayoutView="0" workbookViewId="0" topLeftCell="A42">
      <selection activeCell="C52" sqref="C52"/>
    </sheetView>
  </sheetViews>
  <sheetFormatPr defaultColWidth="9.140625" defaultRowHeight="12.75"/>
  <cols>
    <col min="1" max="1" width="5.7109375" style="1" customWidth="1"/>
    <col min="2" max="2" width="41.00390625" style="2" customWidth="1"/>
    <col min="3" max="3" width="5.7109375" style="46" customWidth="1"/>
    <col min="4" max="4" width="9.00390625" style="3" customWidth="1"/>
    <col min="5" max="5" width="10.421875" style="3" customWidth="1"/>
    <col min="6" max="6" width="13.8515625" style="3" customWidth="1"/>
    <col min="7" max="12" width="9.140625" style="1" customWidth="1"/>
    <col min="13" max="13" width="12.57421875" style="1" customWidth="1"/>
    <col min="14" max="16" width="9.140625" style="1" customWidth="1"/>
    <col min="17" max="17" width="14.00390625" style="1" customWidth="1"/>
    <col min="18" max="18" width="3.8515625" style="1" customWidth="1"/>
    <col min="19" max="16384" width="9.140625" style="1" customWidth="1"/>
  </cols>
  <sheetData>
    <row r="1" spans="1:6" ht="15.75" customHeight="1">
      <c r="A1" s="188" t="s">
        <v>43</v>
      </c>
      <c r="B1" s="189"/>
      <c r="C1" s="190" t="s">
        <v>112</v>
      </c>
      <c r="D1" s="190"/>
      <c r="E1" s="190"/>
      <c r="F1" s="191"/>
    </row>
    <row r="2" spans="1:8" ht="16.5" customHeight="1">
      <c r="A2" s="192" t="s">
        <v>42</v>
      </c>
      <c r="B2" s="193"/>
      <c r="C2" s="194" t="s">
        <v>111</v>
      </c>
      <c r="D2" s="194"/>
      <c r="E2" s="194"/>
      <c r="F2" s="195"/>
      <c r="G2" s="4"/>
      <c r="H2" s="4"/>
    </row>
    <row r="3" spans="1:8" ht="12.75" customHeight="1">
      <c r="A3" s="196"/>
      <c r="B3" s="197"/>
      <c r="C3" s="50"/>
      <c r="D3" s="51"/>
      <c r="E3" s="51"/>
      <c r="F3" s="52" t="s">
        <v>54</v>
      </c>
      <c r="G3" s="4"/>
      <c r="H3" s="4"/>
    </row>
    <row r="4" spans="1:6" ht="22.5" customHeight="1">
      <c r="A4" s="53" t="s">
        <v>0</v>
      </c>
      <c r="B4" s="54" t="s">
        <v>1</v>
      </c>
      <c r="C4" s="55" t="s">
        <v>2</v>
      </c>
      <c r="D4" s="56" t="s">
        <v>3</v>
      </c>
      <c r="E4" s="56" t="s">
        <v>4</v>
      </c>
      <c r="F4" s="57" t="s">
        <v>5</v>
      </c>
    </row>
    <row r="5" spans="1:6" s="5" customFormat="1" ht="13.5">
      <c r="A5" s="58"/>
      <c r="B5" s="59" t="s">
        <v>6</v>
      </c>
      <c r="C5" s="60"/>
      <c r="D5" s="61"/>
      <c r="E5" s="61"/>
      <c r="F5" s="62"/>
    </row>
    <row r="6" spans="1:8" s="6" customFormat="1" ht="14.25">
      <c r="A6" s="63"/>
      <c r="B6" s="64" t="s">
        <v>7</v>
      </c>
      <c r="C6" s="65"/>
      <c r="D6" s="66"/>
      <c r="E6" s="66"/>
      <c r="F6" s="67"/>
      <c r="H6" s="22"/>
    </row>
    <row r="7" spans="1:8" s="8" customFormat="1" ht="27">
      <c r="A7" s="68">
        <v>1</v>
      </c>
      <c r="B7" s="69" t="s">
        <v>9</v>
      </c>
      <c r="C7" s="70" t="s">
        <v>10</v>
      </c>
      <c r="D7" s="71">
        <v>20</v>
      </c>
      <c r="E7" s="117"/>
      <c r="F7" s="72">
        <f>+D7*E7</f>
        <v>0</v>
      </c>
      <c r="H7" s="26"/>
    </row>
    <row r="8" spans="1:8" s="8" customFormat="1" ht="14.25">
      <c r="A8" s="73"/>
      <c r="B8" s="74" t="s">
        <v>12</v>
      </c>
      <c r="C8" s="75"/>
      <c r="D8" s="76"/>
      <c r="E8" s="76"/>
      <c r="F8" s="77"/>
      <c r="H8" s="26"/>
    </row>
    <row r="9" spans="1:8" s="8" customFormat="1" ht="30" customHeight="1">
      <c r="A9" s="68">
        <f>A7+1</f>
        <v>2</v>
      </c>
      <c r="B9" s="69" t="s">
        <v>35</v>
      </c>
      <c r="C9" s="70" t="s">
        <v>41</v>
      </c>
      <c r="D9" s="71">
        <v>1</v>
      </c>
      <c r="E9" s="117"/>
      <c r="F9" s="72">
        <f>+D9*E9</f>
        <v>0</v>
      </c>
      <c r="H9" s="26"/>
    </row>
    <row r="10" spans="1:8" s="8" customFormat="1" ht="41.25">
      <c r="A10" s="68">
        <f>A9+1</f>
        <v>3</v>
      </c>
      <c r="B10" s="69" t="s">
        <v>44</v>
      </c>
      <c r="C10" s="70" t="s">
        <v>41</v>
      </c>
      <c r="D10" s="71">
        <v>1</v>
      </c>
      <c r="E10" s="117"/>
      <c r="F10" s="72">
        <f>+D10*E10</f>
        <v>0</v>
      </c>
      <c r="H10" s="26"/>
    </row>
    <row r="11" spans="1:6" s="9" customFormat="1" ht="13.5">
      <c r="A11" s="58"/>
      <c r="B11" s="59" t="s">
        <v>13</v>
      </c>
      <c r="C11" s="60"/>
      <c r="D11" s="78"/>
      <c r="E11" s="78"/>
      <c r="F11" s="79">
        <f>SUM(F7:F10)</f>
        <v>0</v>
      </c>
    </row>
    <row r="12" spans="1:20" s="9" customFormat="1" ht="13.5">
      <c r="A12" s="58"/>
      <c r="B12" s="59" t="s">
        <v>14</v>
      </c>
      <c r="C12" s="60"/>
      <c r="D12" s="78"/>
      <c r="E12" s="78"/>
      <c r="F12" s="79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</row>
    <row r="13" spans="1:6" s="8" customFormat="1" ht="30" customHeight="1">
      <c r="A13" s="68">
        <f>A10+1</f>
        <v>4</v>
      </c>
      <c r="B13" s="69" t="s">
        <v>34</v>
      </c>
      <c r="C13" s="70" t="s">
        <v>15</v>
      </c>
      <c r="D13" s="71">
        <v>150</v>
      </c>
      <c r="E13" s="117"/>
      <c r="F13" s="72">
        <f>+D13*E13</f>
        <v>0</v>
      </c>
    </row>
    <row r="14" spans="1:8" s="8" customFormat="1" ht="14.25">
      <c r="A14" s="68">
        <f>A13+1</f>
        <v>5</v>
      </c>
      <c r="B14" s="69" t="s">
        <v>36</v>
      </c>
      <c r="C14" s="70" t="s">
        <v>15</v>
      </c>
      <c r="D14" s="71">
        <v>2100</v>
      </c>
      <c r="E14" s="117"/>
      <c r="F14" s="72">
        <f>+D14*E14</f>
        <v>0</v>
      </c>
      <c r="H14" s="26"/>
    </row>
    <row r="15" spans="1:8" s="8" customFormat="1" ht="14.25">
      <c r="A15" s="68">
        <f>A14+1</f>
        <v>6</v>
      </c>
      <c r="B15" s="69" t="s">
        <v>37</v>
      </c>
      <c r="C15" s="70" t="s">
        <v>15</v>
      </c>
      <c r="D15" s="71">
        <v>500</v>
      </c>
      <c r="E15" s="117"/>
      <c r="F15" s="72">
        <f>+D15*E15</f>
        <v>0</v>
      </c>
      <c r="H15" s="26"/>
    </row>
    <row r="16" spans="1:8" s="8" customFormat="1" ht="41.25">
      <c r="A16" s="68">
        <f>A15+1</f>
        <v>7</v>
      </c>
      <c r="B16" s="80" t="s">
        <v>16</v>
      </c>
      <c r="C16" s="70" t="s">
        <v>15</v>
      </c>
      <c r="D16" s="81">
        <v>2600</v>
      </c>
      <c r="E16" s="118"/>
      <c r="F16" s="82">
        <f>E16*D16</f>
        <v>0</v>
      </c>
      <c r="G16" s="25"/>
      <c r="H16" s="26"/>
    </row>
    <row r="17" spans="1:8" s="8" customFormat="1" ht="41.25">
      <c r="A17" s="68">
        <f>A16+1</f>
        <v>8</v>
      </c>
      <c r="B17" s="80" t="s">
        <v>108</v>
      </c>
      <c r="C17" s="70" t="s">
        <v>107</v>
      </c>
      <c r="D17" s="81">
        <v>450</v>
      </c>
      <c r="E17" s="118"/>
      <c r="F17" s="82">
        <f>E17*D17</f>
        <v>0</v>
      </c>
      <c r="G17" s="25"/>
      <c r="H17" s="26"/>
    </row>
    <row r="18" spans="1:8" s="8" customFormat="1" ht="14.25">
      <c r="A18" s="83"/>
      <c r="B18" s="84" t="s">
        <v>33</v>
      </c>
      <c r="C18" s="85"/>
      <c r="D18" s="86"/>
      <c r="E18" s="86"/>
      <c r="F18" s="87"/>
      <c r="H18" s="26"/>
    </row>
    <row r="19" spans="1:8" s="8" customFormat="1" ht="27">
      <c r="A19" s="68">
        <f>A17+1</f>
        <v>9</v>
      </c>
      <c r="B19" s="80" t="s">
        <v>39</v>
      </c>
      <c r="C19" s="88" t="s">
        <v>15</v>
      </c>
      <c r="D19" s="81">
        <v>1200</v>
      </c>
      <c r="E19" s="118"/>
      <c r="F19" s="82">
        <f>E19*D19</f>
        <v>0</v>
      </c>
      <c r="H19" s="27"/>
    </row>
    <row r="20" spans="1:9" s="8" customFormat="1" ht="27">
      <c r="A20" s="68">
        <f>A19+1</f>
        <v>10</v>
      </c>
      <c r="B20" s="80" t="s">
        <v>38</v>
      </c>
      <c r="C20" s="88" t="s">
        <v>15</v>
      </c>
      <c r="D20" s="81">
        <v>500</v>
      </c>
      <c r="E20" s="118"/>
      <c r="F20" s="82">
        <f>E20*D20</f>
        <v>0</v>
      </c>
      <c r="H20" s="27"/>
      <c r="I20" s="26"/>
    </row>
    <row r="21" spans="1:8" s="8" customFormat="1" ht="18" customHeight="1">
      <c r="A21" s="73"/>
      <c r="B21" s="74" t="s">
        <v>17</v>
      </c>
      <c r="C21" s="75"/>
      <c r="D21" s="76"/>
      <c r="E21" s="76"/>
      <c r="F21" s="77"/>
      <c r="H21" s="26"/>
    </row>
    <row r="22" spans="1:9" s="8" customFormat="1" ht="27">
      <c r="A22" s="68">
        <f>A20+1</f>
        <v>11</v>
      </c>
      <c r="B22" s="69" t="s">
        <v>18</v>
      </c>
      <c r="C22" s="70" t="s">
        <v>8</v>
      </c>
      <c r="D22" s="71">
        <v>250</v>
      </c>
      <c r="E22" s="117"/>
      <c r="F22" s="72">
        <f>+D22*E22</f>
        <v>0</v>
      </c>
      <c r="H22" s="26"/>
      <c r="I22" s="26"/>
    </row>
    <row r="23" spans="1:8" s="8" customFormat="1" ht="18" customHeight="1">
      <c r="A23" s="73"/>
      <c r="B23" s="74" t="s">
        <v>45</v>
      </c>
      <c r="C23" s="75"/>
      <c r="D23" s="76"/>
      <c r="E23" s="76"/>
      <c r="F23" s="77"/>
      <c r="H23" s="26"/>
    </row>
    <row r="24" spans="1:8" s="8" customFormat="1" ht="27">
      <c r="A24" s="68">
        <f>A22+1</f>
        <v>12</v>
      </c>
      <c r="B24" s="69" t="s">
        <v>46</v>
      </c>
      <c r="C24" s="70" t="s">
        <v>8</v>
      </c>
      <c r="D24" s="71">
        <v>640</v>
      </c>
      <c r="E24" s="117"/>
      <c r="F24" s="72">
        <f>+D24*E24</f>
        <v>0</v>
      </c>
      <c r="H24" s="26"/>
    </row>
    <row r="25" spans="1:8" s="8" customFormat="1" ht="16.5" customHeight="1">
      <c r="A25" s="73"/>
      <c r="B25" s="74" t="s">
        <v>19</v>
      </c>
      <c r="C25" s="75"/>
      <c r="D25" s="76"/>
      <c r="E25" s="76"/>
      <c r="F25" s="77"/>
      <c r="H25" s="26"/>
    </row>
    <row r="26" spans="1:9" s="8" customFormat="1" ht="27">
      <c r="A26" s="68">
        <f>A24+1</f>
        <v>13</v>
      </c>
      <c r="B26" s="69" t="s">
        <v>32</v>
      </c>
      <c r="C26" s="70" t="s">
        <v>8</v>
      </c>
      <c r="D26" s="71">
        <v>1300</v>
      </c>
      <c r="E26" s="117"/>
      <c r="F26" s="72">
        <f>+D26*E26</f>
        <v>0</v>
      </c>
      <c r="H26" s="26"/>
      <c r="I26" s="26"/>
    </row>
    <row r="27" spans="1:20" s="9" customFormat="1" ht="13.5">
      <c r="A27" s="58"/>
      <c r="B27" s="59" t="s">
        <v>20</v>
      </c>
      <c r="C27" s="60"/>
      <c r="D27" s="78"/>
      <c r="E27" s="78"/>
      <c r="F27" s="79">
        <f>SUM(F13:F26)</f>
        <v>0</v>
      </c>
      <c r="H27" s="8"/>
      <c r="I27" s="8"/>
      <c r="J27" s="8"/>
      <c r="K27" s="8"/>
      <c r="M27" s="8"/>
      <c r="N27" s="8"/>
      <c r="O27" s="8"/>
      <c r="P27" s="8"/>
      <c r="Q27" s="8"/>
      <c r="R27" s="8"/>
      <c r="S27" s="8"/>
      <c r="T27" s="8"/>
    </row>
    <row r="28" spans="1:12" s="9" customFormat="1" ht="13.5">
      <c r="A28" s="58"/>
      <c r="B28" s="59" t="s">
        <v>21</v>
      </c>
      <c r="C28" s="60"/>
      <c r="D28" s="78"/>
      <c r="E28" s="78"/>
      <c r="F28" s="79"/>
      <c r="H28" s="8"/>
      <c r="I28" s="8"/>
      <c r="J28" s="8"/>
      <c r="K28" s="8"/>
      <c r="L28" s="8"/>
    </row>
    <row r="29" spans="1:8" s="6" customFormat="1" ht="16.5" customHeight="1">
      <c r="A29" s="63"/>
      <c r="B29" s="64" t="s">
        <v>22</v>
      </c>
      <c r="C29" s="65"/>
      <c r="D29" s="89"/>
      <c r="E29" s="89"/>
      <c r="F29" s="90"/>
      <c r="H29" s="22"/>
    </row>
    <row r="30" spans="1:6" s="8" customFormat="1" ht="27">
      <c r="A30" s="68">
        <f>+A26+1</f>
        <v>14</v>
      </c>
      <c r="B30" s="80" t="s">
        <v>47</v>
      </c>
      <c r="C30" s="70" t="s">
        <v>11</v>
      </c>
      <c r="D30" s="81">
        <v>170</v>
      </c>
      <c r="E30" s="118"/>
      <c r="F30" s="82">
        <f>E30*D30</f>
        <v>0</v>
      </c>
    </row>
    <row r="31" spans="1:8" s="6" customFormat="1" ht="18" customHeight="1">
      <c r="A31" s="63"/>
      <c r="B31" s="64" t="s">
        <v>23</v>
      </c>
      <c r="C31" s="65"/>
      <c r="D31" s="89"/>
      <c r="E31" s="89"/>
      <c r="F31" s="91"/>
      <c r="H31" s="22"/>
    </row>
    <row r="32" spans="1:8" s="8" customFormat="1" ht="42.75" customHeight="1">
      <c r="A32" s="68">
        <f>A30+1</f>
        <v>15</v>
      </c>
      <c r="B32" s="69" t="s">
        <v>40</v>
      </c>
      <c r="C32" s="70" t="s">
        <v>11</v>
      </c>
      <c r="D32" s="71">
        <v>30</v>
      </c>
      <c r="E32" s="117"/>
      <c r="F32" s="72">
        <f>+D32*E32</f>
        <v>0</v>
      </c>
      <c r="H32" s="26"/>
    </row>
    <row r="33" spans="1:6" s="9" customFormat="1" ht="13.5">
      <c r="A33" s="58"/>
      <c r="B33" s="59" t="s">
        <v>24</v>
      </c>
      <c r="C33" s="60"/>
      <c r="D33" s="78"/>
      <c r="E33" s="78"/>
      <c r="F33" s="79">
        <f>SUM(F30:F32)</f>
        <v>0</v>
      </c>
    </row>
    <row r="34" spans="1:6" s="9" customFormat="1" ht="13.5">
      <c r="A34" s="58"/>
      <c r="B34" s="59" t="s">
        <v>25</v>
      </c>
      <c r="C34" s="60"/>
      <c r="D34" s="78"/>
      <c r="E34" s="78"/>
      <c r="F34" s="79"/>
    </row>
    <row r="35" spans="1:8" s="6" customFormat="1" ht="18" customHeight="1">
      <c r="A35" s="63"/>
      <c r="B35" s="64" t="s">
        <v>26</v>
      </c>
      <c r="C35" s="65"/>
      <c r="D35" s="89"/>
      <c r="E35" s="89"/>
      <c r="F35" s="91"/>
      <c r="H35" s="22"/>
    </row>
    <row r="36" spans="1:9" s="8" customFormat="1" ht="41.25">
      <c r="A36" s="68">
        <f>A32+1</f>
        <v>16</v>
      </c>
      <c r="B36" s="69" t="s">
        <v>48</v>
      </c>
      <c r="C36" s="88" t="s">
        <v>15</v>
      </c>
      <c r="D36" s="71">
        <v>45</v>
      </c>
      <c r="E36" s="117"/>
      <c r="F36" s="82">
        <f>E36*D36</f>
        <v>0</v>
      </c>
      <c r="H36" s="26"/>
      <c r="I36" s="26"/>
    </row>
    <row r="37" spans="1:8" s="6" customFormat="1" ht="18" customHeight="1">
      <c r="A37" s="63"/>
      <c r="B37" s="64" t="s">
        <v>49</v>
      </c>
      <c r="C37" s="65"/>
      <c r="D37" s="89"/>
      <c r="E37" s="89"/>
      <c r="F37" s="91"/>
      <c r="H37" s="22"/>
    </row>
    <row r="38" spans="1:8" s="8" customFormat="1" ht="41.25">
      <c r="A38" s="68">
        <f>A36+1</f>
        <v>17</v>
      </c>
      <c r="B38" s="69" t="s">
        <v>50</v>
      </c>
      <c r="C38" s="88" t="s">
        <v>15</v>
      </c>
      <c r="D38" s="71">
        <v>620</v>
      </c>
      <c r="E38" s="117"/>
      <c r="F38" s="82">
        <f>E38*D38</f>
        <v>0</v>
      </c>
      <c r="H38" s="26"/>
    </row>
    <row r="39" spans="1:10" s="6" customFormat="1" ht="18" customHeight="1">
      <c r="A39" s="63"/>
      <c r="B39" s="64" t="s">
        <v>51</v>
      </c>
      <c r="C39" s="65"/>
      <c r="D39" s="89"/>
      <c r="E39" s="89"/>
      <c r="F39" s="91"/>
      <c r="H39" s="22"/>
      <c r="I39" s="8"/>
      <c r="J39" s="8"/>
    </row>
    <row r="40" spans="1:11" s="8" customFormat="1" ht="27">
      <c r="A40" s="68">
        <f>A38+1</f>
        <v>18</v>
      </c>
      <c r="B40" s="69" t="s">
        <v>57</v>
      </c>
      <c r="C40" s="88" t="s">
        <v>10</v>
      </c>
      <c r="D40" s="71">
        <v>46</v>
      </c>
      <c r="E40" s="117"/>
      <c r="F40" s="82">
        <f>E40*D40</f>
        <v>0</v>
      </c>
      <c r="H40" s="26"/>
      <c r="I40" s="49"/>
      <c r="J40" s="49"/>
      <c r="K40" s="49"/>
    </row>
    <row r="41" spans="1:8" s="8" customFormat="1" ht="27">
      <c r="A41" s="68">
        <f>A40+1</f>
        <v>19</v>
      </c>
      <c r="B41" s="69" t="s">
        <v>58</v>
      </c>
      <c r="C41" s="88" t="s">
        <v>10</v>
      </c>
      <c r="D41" s="71">
        <v>46</v>
      </c>
      <c r="E41" s="117"/>
      <c r="F41" s="82">
        <f>E41*D41</f>
        <v>0</v>
      </c>
      <c r="H41" s="26"/>
    </row>
    <row r="42" spans="1:8" s="8" customFormat="1" ht="14.25">
      <c r="A42" s="68">
        <f>A41+1</f>
        <v>20</v>
      </c>
      <c r="B42" s="69" t="s">
        <v>52</v>
      </c>
      <c r="C42" s="88" t="s">
        <v>10</v>
      </c>
      <c r="D42" s="71">
        <v>2</v>
      </c>
      <c r="E42" s="117"/>
      <c r="F42" s="82">
        <f>E42*D42</f>
        <v>0</v>
      </c>
      <c r="H42" s="26"/>
    </row>
    <row r="43" spans="1:6" s="9" customFormat="1" ht="18.75" customHeight="1">
      <c r="A43" s="58"/>
      <c r="B43" s="59" t="s">
        <v>27</v>
      </c>
      <c r="C43" s="60"/>
      <c r="D43" s="78"/>
      <c r="E43" s="78"/>
      <c r="F43" s="79">
        <f>SUM(F36:F42)</f>
        <v>0</v>
      </c>
    </row>
    <row r="44" spans="1:6" ht="13.5">
      <c r="A44" s="92"/>
      <c r="B44" s="93"/>
      <c r="C44" s="94"/>
      <c r="D44" s="95"/>
      <c r="E44" s="95"/>
      <c r="F44" s="96"/>
    </row>
    <row r="45" spans="1:6" ht="13.5">
      <c r="A45" s="97"/>
      <c r="B45" s="98"/>
      <c r="C45" s="99"/>
      <c r="D45" s="100"/>
      <c r="E45" s="100"/>
      <c r="F45" s="101"/>
    </row>
    <row r="46" spans="1:6" s="9" customFormat="1" ht="26.25" customHeight="1">
      <c r="A46" s="58"/>
      <c r="B46" s="59" t="s">
        <v>28</v>
      </c>
      <c r="C46" s="60"/>
      <c r="D46" s="78"/>
      <c r="E46" s="78"/>
      <c r="F46" s="79"/>
    </row>
    <row r="47" spans="1:6" ht="13.5">
      <c r="A47" s="68"/>
      <c r="B47" s="102" t="str">
        <f>+B5</f>
        <v>PREDDELA</v>
      </c>
      <c r="C47" s="103"/>
      <c r="D47" s="104"/>
      <c r="E47" s="104"/>
      <c r="F47" s="105">
        <f>+F11</f>
        <v>0</v>
      </c>
    </row>
    <row r="48" spans="1:6" ht="13.5">
      <c r="A48" s="68"/>
      <c r="B48" s="102" t="str">
        <f>+B12</f>
        <v>ZEMELJSKA DELA</v>
      </c>
      <c r="C48" s="103"/>
      <c r="D48" s="104"/>
      <c r="E48" s="104"/>
      <c r="F48" s="105">
        <f>+F27</f>
        <v>0</v>
      </c>
    </row>
    <row r="49" spans="1:6" ht="13.5">
      <c r="A49" s="68"/>
      <c r="B49" s="102" t="str">
        <f>+B28</f>
        <v>ODVODNJAVANJE</v>
      </c>
      <c r="C49" s="103"/>
      <c r="D49" s="104"/>
      <c r="E49" s="104"/>
      <c r="F49" s="105">
        <f>+F33</f>
        <v>0</v>
      </c>
    </row>
    <row r="50" spans="1:6" ht="13.5">
      <c r="A50" s="68"/>
      <c r="B50" s="102" t="str">
        <f>+B34</f>
        <v>GRADBENA IN OBRTNIŠKA DELA</v>
      </c>
      <c r="C50" s="103"/>
      <c r="D50" s="104"/>
      <c r="E50" s="104"/>
      <c r="F50" s="105">
        <f>+F43</f>
        <v>0</v>
      </c>
    </row>
    <row r="51" spans="1:6" ht="13.5">
      <c r="A51" s="106"/>
      <c r="B51" s="107" t="s">
        <v>29</v>
      </c>
      <c r="C51" s="108"/>
      <c r="D51" s="109"/>
      <c r="E51" s="109"/>
      <c r="F51" s="110">
        <f>SUM(F47:F50)</f>
        <v>0</v>
      </c>
    </row>
    <row r="52" spans="1:6" ht="13.5">
      <c r="A52" s="111"/>
      <c r="B52" s="102" t="s">
        <v>30</v>
      </c>
      <c r="C52" s="103"/>
      <c r="D52" s="104"/>
      <c r="E52" s="104"/>
      <c r="F52" s="105">
        <f>+F51*0.22</f>
        <v>0</v>
      </c>
    </row>
    <row r="53" spans="1:6" ht="14.25" thickBot="1">
      <c r="A53" s="112"/>
      <c r="B53" s="113" t="s">
        <v>31</v>
      </c>
      <c r="C53" s="114"/>
      <c r="D53" s="115"/>
      <c r="E53" s="115"/>
      <c r="F53" s="116">
        <f>+F51*1.22</f>
        <v>0</v>
      </c>
    </row>
    <row r="60" spans="2:6" ht="13.5">
      <c r="B60" s="18"/>
      <c r="C60" s="18"/>
      <c r="D60" s="19"/>
      <c r="E60" s="20"/>
      <c r="F60" s="20"/>
    </row>
    <row r="61" spans="2:6" ht="13.5">
      <c r="B61" s="18"/>
      <c r="C61" s="18"/>
      <c r="D61" s="19"/>
      <c r="E61" s="20"/>
      <c r="F61" s="20"/>
    </row>
    <row r="62" spans="2:6" ht="13.5">
      <c r="B62" s="18"/>
      <c r="C62" s="18"/>
      <c r="D62" s="19"/>
      <c r="E62" s="20"/>
      <c r="F62" s="20"/>
    </row>
    <row r="63" spans="2:6" ht="13.5">
      <c r="B63" s="18"/>
      <c r="C63" s="18"/>
      <c r="D63" s="19"/>
      <c r="E63" s="20"/>
      <c r="F63" s="20"/>
    </row>
    <row r="64" spans="2:6" ht="13.5">
      <c r="B64" s="18"/>
      <c r="C64" s="18"/>
      <c r="D64" s="19"/>
      <c r="E64" s="20"/>
      <c r="F64" s="20"/>
    </row>
    <row r="65" spans="2:6" ht="13.5">
      <c r="B65" s="18"/>
      <c r="C65" s="18"/>
      <c r="D65" s="19"/>
      <c r="E65" s="20"/>
      <c r="F65" s="20"/>
    </row>
    <row r="66" spans="2:6" ht="13.5">
      <c r="B66" s="18"/>
      <c r="C66" s="18"/>
      <c r="D66" s="19"/>
      <c r="E66" s="20"/>
      <c r="F66" s="20"/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9840277777777777" right="0.39375" top="0.19652777777777777" bottom="0.39305555555555555" header="0.5118055555555555" footer="0.19652777777777777"/>
  <pageSetup fitToHeight="0" fitToWidth="1" horizontalDpi="600" verticalDpi="600" orientation="portrait" paperSize="9" r:id="rId1"/>
  <headerFooter alignWithMargins="0">
    <oddFooter>&amp;L&amp;"Calibri,Navadno"&amp;F | &amp;A&amp;R&amp;"Calibri,Navadno"&amp;P | &amp;N</oddFooter>
  </headerFooter>
  <rowBreaks count="3" manualBreakCount="3">
    <brk id="33" max="5" man="1"/>
    <brk id="43" max="5" man="1"/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115" zoomScaleNormal="115" zoomScaleSheetLayoutView="115" workbookViewId="0" topLeftCell="A49">
      <selection activeCell="H61" sqref="H61"/>
    </sheetView>
  </sheetViews>
  <sheetFormatPr defaultColWidth="9.140625" defaultRowHeight="12.75"/>
  <cols>
    <col min="1" max="1" width="7.00390625" style="0" customWidth="1"/>
    <col min="2" max="2" width="35.57421875" style="0" customWidth="1"/>
    <col min="3" max="3" width="10.57421875" style="0" customWidth="1"/>
    <col min="4" max="4" width="4.57421875" style="0" bestFit="1" customWidth="1"/>
    <col min="5" max="5" width="14.8515625" style="0" customWidth="1"/>
    <col min="6" max="6" width="12.8515625" style="0" bestFit="1" customWidth="1"/>
  </cols>
  <sheetData>
    <row r="1" spans="1:6" ht="15.75" customHeight="1">
      <c r="A1" s="188" t="s">
        <v>43</v>
      </c>
      <c r="B1" s="189"/>
      <c r="C1" s="190" t="s">
        <v>112</v>
      </c>
      <c r="D1" s="190"/>
      <c r="E1" s="190"/>
      <c r="F1" s="191"/>
    </row>
    <row r="2" spans="1:6" ht="12.75" customHeight="1">
      <c r="A2" s="192" t="s">
        <v>42</v>
      </c>
      <c r="B2" s="193"/>
      <c r="C2" s="194" t="s">
        <v>113</v>
      </c>
      <c r="D2" s="194"/>
      <c r="E2" s="194"/>
      <c r="F2" s="195"/>
    </row>
    <row r="3" spans="1:6" ht="12.75">
      <c r="A3" s="196"/>
      <c r="B3" s="197"/>
      <c r="C3" s="50"/>
      <c r="D3" s="51"/>
      <c r="E3" s="51"/>
      <c r="F3" s="52" t="s">
        <v>54</v>
      </c>
    </row>
    <row r="4" spans="1:6" ht="12.75">
      <c r="A4" s="119" t="s">
        <v>0</v>
      </c>
      <c r="B4" s="120" t="s">
        <v>1</v>
      </c>
      <c r="C4" s="119" t="s">
        <v>2</v>
      </c>
      <c r="D4" s="121" t="s">
        <v>3</v>
      </c>
      <c r="E4" s="121" t="s">
        <v>4</v>
      </c>
      <c r="F4" s="122" t="s">
        <v>5</v>
      </c>
    </row>
    <row r="5" spans="1:6" ht="12.75">
      <c r="A5" s="123"/>
      <c r="B5" s="124"/>
      <c r="C5" s="125"/>
      <c r="D5" s="126"/>
      <c r="E5" s="127"/>
      <c r="F5" s="127"/>
    </row>
    <row r="6" spans="1:6" ht="12.75">
      <c r="A6" s="128"/>
      <c r="B6" s="129" t="s">
        <v>6</v>
      </c>
      <c r="C6" s="130"/>
      <c r="D6" s="131"/>
      <c r="E6" s="132"/>
      <c r="F6" s="132"/>
    </row>
    <row r="7" spans="1:6" ht="12.75">
      <c r="A7" s="133"/>
      <c r="B7" s="134"/>
      <c r="C7" s="135"/>
      <c r="D7" s="136"/>
      <c r="E7" s="127"/>
      <c r="F7" s="137"/>
    </row>
    <row r="8" spans="1:9" ht="26.25">
      <c r="A8" s="138">
        <v>1</v>
      </c>
      <c r="B8" s="139" t="s">
        <v>59</v>
      </c>
      <c r="C8" s="135">
        <v>160</v>
      </c>
      <c r="D8" s="140" t="s">
        <v>60</v>
      </c>
      <c r="E8" s="176"/>
      <c r="F8" s="137">
        <f aca="true" t="shared" si="0" ref="F8:F16">(C8*E8)</f>
        <v>0</v>
      </c>
      <c r="I8">
        <v>160</v>
      </c>
    </row>
    <row r="9" spans="1:6" ht="26.25" customHeight="1">
      <c r="A9" s="138">
        <f aca="true" t="shared" si="1" ref="A9:A16">A8+1</f>
        <v>2</v>
      </c>
      <c r="B9" s="139" t="s">
        <v>61</v>
      </c>
      <c r="C9" s="135">
        <v>15</v>
      </c>
      <c r="D9" s="140" t="s">
        <v>10</v>
      </c>
      <c r="E9" s="177"/>
      <c r="F9" s="137">
        <f t="shared" si="0"/>
        <v>0</v>
      </c>
    </row>
    <row r="10" spans="1:6" ht="39">
      <c r="A10" s="138">
        <f t="shared" si="1"/>
        <v>3</v>
      </c>
      <c r="B10" s="139" t="s">
        <v>63</v>
      </c>
      <c r="C10" s="135">
        <v>3</v>
      </c>
      <c r="D10" s="140" t="s">
        <v>10</v>
      </c>
      <c r="E10" s="177"/>
      <c r="F10" s="137">
        <f t="shared" si="0"/>
        <v>0</v>
      </c>
    </row>
    <row r="11" spans="1:6" ht="26.25">
      <c r="A11" s="138">
        <f t="shared" si="1"/>
        <v>4</v>
      </c>
      <c r="B11" s="139" t="s">
        <v>64</v>
      </c>
      <c r="C11" s="135">
        <v>160</v>
      </c>
      <c r="D11" s="140" t="s">
        <v>60</v>
      </c>
      <c r="E11" s="177"/>
      <c r="F11" s="137">
        <f>(C11*E11)</f>
        <v>0</v>
      </c>
    </row>
    <row r="12" spans="1:6" ht="26.25">
      <c r="A12" s="138">
        <f t="shared" si="1"/>
        <v>5</v>
      </c>
      <c r="B12" s="139" t="s">
        <v>65</v>
      </c>
      <c r="C12" s="135">
        <v>15</v>
      </c>
      <c r="D12" s="140" t="s">
        <v>60</v>
      </c>
      <c r="E12" s="176"/>
      <c r="F12" s="137">
        <f t="shared" si="0"/>
        <v>0</v>
      </c>
    </row>
    <row r="13" spans="1:10" ht="26.25">
      <c r="A13" s="138">
        <f t="shared" si="1"/>
        <v>6</v>
      </c>
      <c r="B13" s="139" t="s">
        <v>66</v>
      </c>
      <c r="C13" s="135">
        <v>750</v>
      </c>
      <c r="D13" s="140" t="s">
        <v>62</v>
      </c>
      <c r="E13" s="177"/>
      <c r="F13" s="137">
        <f t="shared" si="0"/>
        <v>0</v>
      </c>
      <c r="I13">
        <v>160</v>
      </c>
      <c r="J13">
        <f>4.5*I13</f>
        <v>720</v>
      </c>
    </row>
    <row r="14" spans="1:6" s="48" customFormat="1" ht="52.5">
      <c r="A14" s="138">
        <f t="shared" si="1"/>
        <v>7</v>
      </c>
      <c r="B14" s="141" t="s">
        <v>109</v>
      </c>
      <c r="C14" s="135">
        <v>1</v>
      </c>
      <c r="D14" s="140" t="s">
        <v>10</v>
      </c>
      <c r="E14" s="177"/>
      <c r="F14" s="137">
        <f t="shared" si="0"/>
        <v>0</v>
      </c>
    </row>
    <row r="15" spans="1:6" ht="39">
      <c r="A15" s="138">
        <f t="shared" si="1"/>
        <v>8</v>
      </c>
      <c r="B15" s="139" t="s">
        <v>67</v>
      </c>
      <c r="C15" s="135">
        <v>100</v>
      </c>
      <c r="D15" s="140" t="s">
        <v>68</v>
      </c>
      <c r="E15" s="177"/>
      <c r="F15" s="137">
        <f t="shared" si="0"/>
        <v>0</v>
      </c>
    </row>
    <row r="16" spans="1:8" s="8" customFormat="1" ht="27">
      <c r="A16" s="138">
        <f t="shared" si="1"/>
        <v>9</v>
      </c>
      <c r="B16" s="142" t="s">
        <v>114</v>
      </c>
      <c r="C16" s="135">
        <v>1</v>
      </c>
      <c r="D16" s="140" t="s">
        <v>41</v>
      </c>
      <c r="E16" s="177"/>
      <c r="F16" s="137">
        <f t="shared" si="0"/>
        <v>0</v>
      </c>
      <c r="H16" s="26"/>
    </row>
    <row r="17" spans="1:6" ht="12.75">
      <c r="A17" s="143"/>
      <c r="B17" s="144" t="s">
        <v>13</v>
      </c>
      <c r="C17" s="130"/>
      <c r="D17" s="145"/>
      <c r="E17" s="132"/>
      <c r="F17" s="146">
        <f>SUM(F8:F16)</f>
        <v>0</v>
      </c>
    </row>
    <row r="18" spans="1:6" ht="12.75">
      <c r="A18" s="123"/>
      <c r="B18" s="147"/>
      <c r="C18" s="125"/>
      <c r="D18" s="126"/>
      <c r="E18" s="127"/>
      <c r="F18" s="148"/>
    </row>
    <row r="19" spans="1:6" ht="12.75">
      <c r="A19" s="143"/>
      <c r="B19" s="149" t="s">
        <v>14</v>
      </c>
      <c r="C19" s="130"/>
      <c r="D19" s="145"/>
      <c r="E19" s="132"/>
      <c r="F19" s="132"/>
    </row>
    <row r="20" spans="1:6" ht="12.75">
      <c r="A20" s="123"/>
      <c r="B20" s="150"/>
      <c r="C20" s="125"/>
      <c r="D20" s="126"/>
      <c r="E20" s="127"/>
      <c r="F20" s="127"/>
    </row>
    <row r="21" spans="1:6" s="48" customFormat="1" ht="26.25">
      <c r="A21" s="138">
        <f>A16+1</f>
        <v>10</v>
      </c>
      <c r="B21" s="151" t="s">
        <v>70</v>
      </c>
      <c r="C21" s="135">
        <v>300</v>
      </c>
      <c r="D21" s="140" t="s">
        <v>68</v>
      </c>
      <c r="E21" s="177"/>
      <c r="F21" s="137">
        <f>(C21*E21)</f>
        <v>0</v>
      </c>
    </row>
    <row r="22" spans="1:6" ht="26.25">
      <c r="A22" s="138">
        <f aca="true" t="shared" si="2" ref="A22:A27">A21+1</f>
        <v>11</v>
      </c>
      <c r="B22" s="151" t="s">
        <v>71</v>
      </c>
      <c r="C22" s="125">
        <v>200</v>
      </c>
      <c r="D22" s="140" t="s">
        <v>68</v>
      </c>
      <c r="E22" s="177"/>
      <c r="F22" s="137">
        <f aca="true" t="shared" si="3" ref="F22:F28">(C22*E22)</f>
        <v>0</v>
      </c>
    </row>
    <row r="23" spans="1:6" s="48" customFormat="1" ht="26.25">
      <c r="A23" s="138">
        <f t="shared" si="2"/>
        <v>12</v>
      </c>
      <c r="B23" s="151" t="s">
        <v>72</v>
      </c>
      <c r="C23" s="135">
        <v>80</v>
      </c>
      <c r="D23" s="140" t="s">
        <v>68</v>
      </c>
      <c r="E23" s="177"/>
      <c r="F23" s="137">
        <f t="shared" si="3"/>
        <v>0</v>
      </c>
    </row>
    <row r="24" spans="1:6" ht="52.5">
      <c r="A24" s="138">
        <f t="shared" si="2"/>
        <v>13</v>
      </c>
      <c r="B24" s="151" t="s">
        <v>73</v>
      </c>
      <c r="C24" s="135">
        <v>100</v>
      </c>
      <c r="D24" s="47" t="s">
        <v>15</v>
      </c>
      <c r="E24" s="177"/>
      <c r="F24" s="137">
        <f t="shared" si="3"/>
        <v>0</v>
      </c>
    </row>
    <row r="25" spans="1:6" ht="26.25">
      <c r="A25" s="138">
        <f t="shared" si="2"/>
        <v>14</v>
      </c>
      <c r="B25" s="151" t="s">
        <v>74</v>
      </c>
      <c r="C25" s="125">
        <v>100</v>
      </c>
      <c r="D25" s="126" t="s">
        <v>62</v>
      </c>
      <c r="E25" s="177"/>
      <c r="F25" s="137">
        <f t="shared" si="3"/>
        <v>0</v>
      </c>
    </row>
    <row r="26" spans="1:6" ht="26.25">
      <c r="A26" s="138">
        <f t="shared" si="2"/>
        <v>15</v>
      </c>
      <c r="B26" s="151" t="s">
        <v>75</v>
      </c>
      <c r="C26" s="125">
        <v>100</v>
      </c>
      <c r="D26" s="126" t="s">
        <v>62</v>
      </c>
      <c r="E26" s="177"/>
      <c r="F26" s="137">
        <f t="shared" si="3"/>
        <v>0</v>
      </c>
    </row>
    <row r="27" spans="1:6" ht="39">
      <c r="A27" s="138">
        <f t="shared" si="2"/>
        <v>16</v>
      </c>
      <c r="B27" s="152" t="s">
        <v>76</v>
      </c>
      <c r="C27" s="125">
        <v>100</v>
      </c>
      <c r="D27" s="140" t="s">
        <v>68</v>
      </c>
      <c r="E27" s="177"/>
      <c r="F27" s="137">
        <f t="shared" si="3"/>
        <v>0</v>
      </c>
    </row>
    <row r="28" spans="1:6" ht="39">
      <c r="A28" s="138">
        <f>A27+1</f>
        <v>17</v>
      </c>
      <c r="B28" s="153" t="s">
        <v>77</v>
      </c>
      <c r="C28" s="135">
        <v>500</v>
      </c>
      <c r="D28" s="140" t="s">
        <v>68</v>
      </c>
      <c r="E28" s="177"/>
      <c r="F28" s="137">
        <f t="shared" si="3"/>
        <v>0</v>
      </c>
    </row>
    <row r="29" spans="1:6" ht="12.75">
      <c r="A29" s="154"/>
      <c r="B29" s="144" t="s">
        <v>20</v>
      </c>
      <c r="C29" s="130"/>
      <c r="D29" s="145"/>
      <c r="E29" s="132"/>
      <c r="F29" s="146">
        <f>SUM(F20:F28)</f>
        <v>0</v>
      </c>
    </row>
    <row r="30" spans="1:6" ht="12.75">
      <c r="A30" s="155"/>
      <c r="B30" s="147"/>
      <c r="C30" s="125"/>
      <c r="D30" s="126"/>
      <c r="E30" s="127"/>
      <c r="F30" s="148"/>
    </row>
    <row r="31" spans="1:6" ht="12.75">
      <c r="A31" s="143"/>
      <c r="B31" s="149" t="s">
        <v>55</v>
      </c>
      <c r="C31" s="130"/>
      <c r="D31" s="145"/>
      <c r="E31" s="132"/>
      <c r="F31" s="132"/>
    </row>
    <row r="32" spans="1:6" ht="52.5">
      <c r="A32" s="123">
        <f>1+A28</f>
        <v>18</v>
      </c>
      <c r="B32" s="153" t="s">
        <v>79</v>
      </c>
      <c r="C32" s="125">
        <v>300</v>
      </c>
      <c r="D32" s="140" t="s">
        <v>68</v>
      </c>
      <c r="E32" s="177"/>
      <c r="F32" s="137">
        <f>(C32*E32)</f>
        <v>0</v>
      </c>
    </row>
    <row r="33" spans="1:6" ht="78.75">
      <c r="A33" s="138">
        <f>A32+1</f>
        <v>19</v>
      </c>
      <c r="B33" s="156" t="s">
        <v>103</v>
      </c>
      <c r="C33" s="125">
        <v>800</v>
      </c>
      <c r="D33" s="126" t="s">
        <v>62</v>
      </c>
      <c r="E33" s="177"/>
      <c r="F33" s="137">
        <f>(C33*E33)</f>
        <v>0</v>
      </c>
    </row>
    <row r="34" spans="1:6" ht="39">
      <c r="A34" s="138">
        <f>A33+1</f>
        <v>20</v>
      </c>
      <c r="B34" s="153" t="s">
        <v>80</v>
      </c>
      <c r="C34" s="125">
        <v>160</v>
      </c>
      <c r="D34" s="126" t="s">
        <v>62</v>
      </c>
      <c r="E34" s="177"/>
      <c r="F34" s="137">
        <f>(C34*E34)</f>
        <v>0</v>
      </c>
    </row>
    <row r="35" spans="1:6" ht="26.25">
      <c r="A35" s="138">
        <f>A34+1</f>
        <v>21</v>
      </c>
      <c r="B35" s="153" t="s">
        <v>81</v>
      </c>
      <c r="C35" s="125">
        <v>40</v>
      </c>
      <c r="D35" s="126" t="s">
        <v>62</v>
      </c>
      <c r="E35" s="177"/>
      <c r="F35" s="137">
        <f>(C35*E35)</f>
        <v>0</v>
      </c>
    </row>
    <row r="36" spans="1:6" ht="52.5">
      <c r="A36" s="138">
        <f>A35+1</f>
        <v>22</v>
      </c>
      <c r="B36" s="153" t="s">
        <v>82</v>
      </c>
      <c r="C36" s="125">
        <v>160</v>
      </c>
      <c r="D36" s="126" t="s">
        <v>60</v>
      </c>
      <c r="E36" s="177"/>
      <c r="F36" s="127">
        <f>(C36*E36)</f>
        <v>0</v>
      </c>
    </row>
    <row r="37" spans="1:6" ht="12.75">
      <c r="A37" s="143"/>
      <c r="B37" s="144" t="s">
        <v>56</v>
      </c>
      <c r="C37" s="130"/>
      <c r="D37" s="145"/>
      <c r="E37" s="132"/>
      <c r="F37" s="146">
        <f>SUM(F32:F36)</f>
        <v>0</v>
      </c>
    </row>
    <row r="38" spans="1:6" ht="12.75">
      <c r="A38" s="123"/>
      <c r="B38" s="147"/>
      <c r="C38" s="125"/>
      <c r="D38" s="126"/>
      <c r="E38" s="127"/>
      <c r="F38" s="148"/>
    </row>
    <row r="39" spans="1:6" ht="12.75">
      <c r="A39" s="143"/>
      <c r="B39" s="149" t="s">
        <v>84</v>
      </c>
      <c r="C39" s="130"/>
      <c r="D39" s="145"/>
      <c r="E39" s="132"/>
      <c r="F39" s="132"/>
    </row>
    <row r="40" spans="1:6" ht="52.5">
      <c r="A40" s="123">
        <f>1+A36</f>
        <v>23</v>
      </c>
      <c r="B40" s="153" t="s">
        <v>85</v>
      </c>
      <c r="C40" s="125">
        <v>15</v>
      </c>
      <c r="D40" s="126" t="s">
        <v>62</v>
      </c>
      <c r="E40" s="177"/>
      <c r="F40" s="137">
        <f>(C40*E40)</f>
        <v>0</v>
      </c>
    </row>
    <row r="41" spans="1:6" ht="66">
      <c r="A41" s="138">
        <f aca="true" t="shared" si="4" ref="A41:A46">A40+1</f>
        <v>24</v>
      </c>
      <c r="B41" s="156" t="s">
        <v>115</v>
      </c>
      <c r="C41" s="125">
        <v>160</v>
      </c>
      <c r="D41" s="126" t="s">
        <v>60</v>
      </c>
      <c r="E41" s="177"/>
      <c r="F41" s="137">
        <f>(C41*E41)</f>
        <v>0</v>
      </c>
    </row>
    <row r="42" spans="1:6" ht="105">
      <c r="A42" s="138">
        <f t="shared" si="4"/>
        <v>25</v>
      </c>
      <c r="B42" s="153" t="s">
        <v>86</v>
      </c>
      <c r="C42" s="125">
        <v>160</v>
      </c>
      <c r="D42" s="126" t="s">
        <v>60</v>
      </c>
      <c r="E42" s="177"/>
      <c r="F42" s="137">
        <f>(C42*E42)</f>
        <v>0</v>
      </c>
    </row>
    <row r="43" spans="1:6" ht="39">
      <c r="A43" s="138">
        <f t="shared" si="4"/>
        <v>26</v>
      </c>
      <c r="B43" s="153" t="s">
        <v>87</v>
      </c>
      <c r="C43" s="125">
        <v>160</v>
      </c>
      <c r="D43" s="126" t="s">
        <v>60</v>
      </c>
      <c r="E43" s="177"/>
      <c r="F43" s="137">
        <f>(C43*E43)</f>
        <v>0</v>
      </c>
    </row>
    <row r="44" spans="1:6" ht="52.5">
      <c r="A44" s="138">
        <f t="shared" si="4"/>
        <v>27</v>
      </c>
      <c r="B44" s="153" t="s">
        <v>88</v>
      </c>
      <c r="C44" s="125">
        <v>3</v>
      </c>
      <c r="D44" s="126" t="s">
        <v>10</v>
      </c>
      <c r="E44" s="177"/>
      <c r="F44" s="137">
        <f>(C44*E44)</f>
        <v>0</v>
      </c>
    </row>
    <row r="45" spans="1:6" ht="52.5">
      <c r="A45" s="138">
        <f t="shared" si="4"/>
        <v>28</v>
      </c>
      <c r="B45" s="153" t="s">
        <v>85</v>
      </c>
      <c r="C45" s="125">
        <v>15</v>
      </c>
      <c r="D45" s="126" t="s">
        <v>62</v>
      </c>
      <c r="E45" s="177"/>
      <c r="F45" s="137">
        <f>C45*E45</f>
        <v>0</v>
      </c>
    </row>
    <row r="46" spans="1:6" ht="39">
      <c r="A46" s="138">
        <f t="shared" si="4"/>
        <v>29</v>
      </c>
      <c r="B46" s="156" t="s">
        <v>104</v>
      </c>
      <c r="C46" s="125">
        <v>5</v>
      </c>
      <c r="D46" s="140" t="s">
        <v>68</v>
      </c>
      <c r="E46" s="177"/>
      <c r="F46" s="137">
        <f>C46*E46</f>
        <v>0</v>
      </c>
    </row>
    <row r="47" spans="1:6" ht="12.75">
      <c r="A47" s="143"/>
      <c r="B47" s="144" t="s">
        <v>89</v>
      </c>
      <c r="C47" s="130"/>
      <c r="D47" s="145"/>
      <c r="E47" s="132"/>
      <c r="F47" s="146">
        <f>SUM(F40:F46)</f>
        <v>0</v>
      </c>
    </row>
    <row r="48" spans="1:6" ht="12.75">
      <c r="A48" s="138"/>
      <c r="B48" s="157"/>
      <c r="C48" s="135"/>
      <c r="D48" s="140"/>
      <c r="E48" s="137"/>
      <c r="F48" s="158"/>
    </row>
    <row r="49" spans="1:6" ht="12.75">
      <c r="A49" s="128"/>
      <c r="B49" s="149" t="s">
        <v>91</v>
      </c>
      <c r="C49" s="159"/>
      <c r="D49" s="131"/>
      <c r="E49" s="146"/>
      <c r="F49" s="146"/>
    </row>
    <row r="50" spans="1:6" ht="12.75">
      <c r="A50" s="138"/>
      <c r="B50" s="157"/>
      <c r="C50" s="135"/>
      <c r="D50" s="140"/>
      <c r="E50" s="137"/>
      <c r="F50" s="158"/>
    </row>
    <row r="51" spans="1:6" ht="52.5">
      <c r="A51" s="138">
        <f>+A46+1</f>
        <v>30</v>
      </c>
      <c r="B51" s="153" t="s">
        <v>92</v>
      </c>
      <c r="C51" s="125">
        <v>5</v>
      </c>
      <c r="D51" s="140" t="s">
        <v>68</v>
      </c>
      <c r="E51" s="177"/>
      <c r="F51" s="137">
        <f>C51*E51</f>
        <v>0</v>
      </c>
    </row>
    <row r="52" spans="1:6" ht="26.25">
      <c r="A52" s="143"/>
      <c r="B52" s="149" t="s">
        <v>93</v>
      </c>
      <c r="C52" s="130"/>
      <c r="D52" s="145"/>
      <c r="E52" s="132"/>
      <c r="F52" s="146">
        <f>SUM(+F51)</f>
        <v>0</v>
      </c>
    </row>
    <row r="53" spans="1:6" ht="12.75">
      <c r="A53" s="138"/>
      <c r="B53" s="157"/>
      <c r="C53" s="135"/>
      <c r="D53" s="140"/>
      <c r="E53" s="137"/>
      <c r="F53" s="158"/>
    </row>
    <row r="54" spans="1:6" ht="12.75">
      <c r="A54" s="138"/>
      <c r="B54" s="157"/>
      <c r="C54" s="135"/>
      <c r="D54" s="140"/>
      <c r="E54" s="137"/>
      <c r="F54" s="158"/>
    </row>
    <row r="55" spans="1:6" ht="12.75">
      <c r="A55" s="128"/>
      <c r="B55" s="149" t="s">
        <v>95</v>
      </c>
      <c r="C55" s="159"/>
      <c r="D55" s="131"/>
      <c r="E55" s="146"/>
      <c r="F55" s="146"/>
    </row>
    <row r="56" spans="1:6" ht="39">
      <c r="A56" s="123">
        <f>+A51+1</f>
        <v>31</v>
      </c>
      <c r="B56" s="153" t="s">
        <v>96</v>
      </c>
      <c r="C56" s="125">
        <v>1</v>
      </c>
      <c r="D56" s="126" t="s">
        <v>10</v>
      </c>
      <c r="E56" s="177"/>
      <c r="F56" s="137">
        <f>(C56*E56)</f>
        <v>0</v>
      </c>
    </row>
    <row r="57" spans="1:6" ht="26.25">
      <c r="A57" s="138">
        <f>A56+1</f>
        <v>32</v>
      </c>
      <c r="B57" s="153" t="s">
        <v>97</v>
      </c>
      <c r="C57" s="125">
        <v>1</v>
      </c>
      <c r="D57" s="126" t="s">
        <v>10</v>
      </c>
      <c r="E57" s="177"/>
      <c r="F57" s="127">
        <f>C57*E57</f>
        <v>0</v>
      </c>
    </row>
    <row r="58" spans="1:6" ht="52.5">
      <c r="A58" s="138">
        <f>A57+1</f>
        <v>33</v>
      </c>
      <c r="B58" s="153" t="s">
        <v>98</v>
      </c>
      <c r="C58" s="125">
        <v>160</v>
      </c>
      <c r="D58" s="126" t="s">
        <v>60</v>
      </c>
      <c r="E58" s="177"/>
      <c r="F58" s="137">
        <f>(C58*E58)</f>
        <v>0</v>
      </c>
    </row>
    <row r="59" spans="1:6" ht="26.25">
      <c r="A59" s="138">
        <f>A58+1</f>
        <v>34</v>
      </c>
      <c r="B59" s="153" t="s">
        <v>99</v>
      </c>
      <c r="C59" s="125">
        <v>2</v>
      </c>
      <c r="D59" s="126" t="s">
        <v>10</v>
      </c>
      <c r="E59" s="177"/>
      <c r="F59" s="137">
        <f>(C59*E59)</f>
        <v>0</v>
      </c>
    </row>
    <row r="60" spans="1:6" ht="12.75">
      <c r="A60" s="128"/>
      <c r="B60" s="144" t="s">
        <v>53</v>
      </c>
      <c r="C60" s="159"/>
      <c r="D60" s="131"/>
      <c r="E60" s="146"/>
      <c r="F60" s="146">
        <f>SUM(F56:F59)</f>
        <v>0</v>
      </c>
    </row>
    <row r="61" spans="1:6" ht="12.75">
      <c r="A61" s="133"/>
      <c r="B61" s="157"/>
      <c r="C61" s="160"/>
      <c r="D61" s="136"/>
      <c r="E61" s="158"/>
      <c r="F61" s="158"/>
    </row>
    <row r="62" spans="1:6" ht="12.75">
      <c r="A62" s="161"/>
      <c r="B62" s="162"/>
      <c r="C62" s="125"/>
      <c r="D62" s="126"/>
      <c r="E62" s="127"/>
      <c r="F62" s="137"/>
    </row>
    <row r="63" spans="1:6" ht="12.75">
      <c r="A63" s="161"/>
      <c r="B63" s="162"/>
      <c r="C63" s="125"/>
      <c r="D63" s="126"/>
      <c r="E63" s="127"/>
      <c r="F63" s="137"/>
    </row>
    <row r="64" spans="1:6" ht="13.5">
      <c r="A64" s="163" t="s">
        <v>0</v>
      </c>
      <c r="B64" s="164" t="s">
        <v>28</v>
      </c>
      <c r="C64" s="165"/>
      <c r="D64" s="166"/>
      <c r="E64" s="167"/>
      <c r="F64" s="168" t="s">
        <v>100</v>
      </c>
    </row>
    <row r="65" spans="1:6" ht="12.75">
      <c r="A65" s="169"/>
      <c r="B65" s="170"/>
      <c r="C65" s="170"/>
      <c r="D65" s="171"/>
      <c r="E65" s="172"/>
      <c r="F65" s="173"/>
    </row>
    <row r="66" spans="1:6" ht="12.75">
      <c r="A66" s="174" t="s">
        <v>101</v>
      </c>
      <c r="B66" s="175" t="s">
        <v>6</v>
      </c>
      <c r="C66" s="170"/>
      <c r="D66" s="171"/>
      <c r="E66" s="172"/>
      <c r="F66" s="172">
        <f>+F17</f>
        <v>0</v>
      </c>
    </row>
    <row r="67" spans="1:6" ht="12.75">
      <c r="A67" s="174" t="s">
        <v>69</v>
      </c>
      <c r="B67" s="175" t="s">
        <v>14</v>
      </c>
      <c r="C67" s="170"/>
      <c r="D67" s="171"/>
      <c r="E67" s="172"/>
      <c r="F67" s="173">
        <f>+F29</f>
        <v>0</v>
      </c>
    </row>
    <row r="68" spans="1:6" ht="12.75">
      <c r="A68" s="174" t="s">
        <v>78</v>
      </c>
      <c r="B68" s="175" t="s">
        <v>55</v>
      </c>
      <c r="C68" s="170"/>
      <c r="D68" s="171"/>
      <c r="E68" s="172"/>
      <c r="F68" s="173">
        <f>+F37</f>
        <v>0</v>
      </c>
    </row>
    <row r="69" spans="1:6" ht="12.75">
      <c r="A69" s="174" t="s">
        <v>83</v>
      </c>
      <c r="B69" s="175" t="s">
        <v>84</v>
      </c>
      <c r="C69" s="170"/>
      <c r="D69" s="171"/>
      <c r="E69" s="172"/>
      <c r="F69" s="173">
        <f>+F47</f>
        <v>0</v>
      </c>
    </row>
    <row r="70" spans="1:6" ht="12.75">
      <c r="A70" s="174" t="s">
        <v>90</v>
      </c>
      <c r="B70" s="175" t="s">
        <v>91</v>
      </c>
      <c r="C70" s="170"/>
      <c r="D70" s="171"/>
      <c r="E70" s="172"/>
      <c r="F70" s="173">
        <f>+F52</f>
        <v>0</v>
      </c>
    </row>
    <row r="71" spans="1:6" ht="12.75">
      <c r="A71" s="174" t="s">
        <v>94</v>
      </c>
      <c r="B71" s="175" t="s">
        <v>102</v>
      </c>
      <c r="C71" s="170"/>
      <c r="D71" s="171"/>
      <c r="E71" s="172"/>
      <c r="F71" s="173">
        <f>+F60</f>
        <v>0</v>
      </c>
    </row>
    <row r="72" spans="1:6" ht="13.5">
      <c r="A72" s="106"/>
      <c r="B72" s="107" t="s">
        <v>29</v>
      </c>
      <c r="C72" s="108"/>
      <c r="D72" s="109"/>
      <c r="E72" s="109"/>
      <c r="F72" s="110">
        <f>SUM(F66:F71)</f>
        <v>0</v>
      </c>
    </row>
    <row r="73" spans="1:6" ht="13.5">
      <c r="A73" s="111"/>
      <c r="B73" s="102" t="s">
        <v>30</v>
      </c>
      <c r="C73" s="103"/>
      <c r="D73" s="104"/>
      <c r="E73" s="104"/>
      <c r="F73" s="105">
        <f>+F72*0.22</f>
        <v>0</v>
      </c>
    </row>
    <row r="74" spans="1:6" ht="14.25" thickBot="1">
      <c r="A74" s="112"/>
      <c r="B74" s="113" t="s">
        <v>31</v>
      </c>
      <c r="C74" s="114"/>
      <c r="D74" s="115"/>
      <c r="E74" s="115"/>
      <c r="F74" s="116">
        <f>+F72*1.22</f>
        <v>0</v>
      </c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30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TomazB</dc:creator>
  <cp:keywords/>
  <dc:description/>
  <cp:lastModifiedBy>Valentina Brečko</cp:lastModifiedBy>
  <cp:lastPrinted>2019-11-04T12:57:15Z</cp:lastPrinted>
  <dcterms:created xsi:type="dcterms:W3CDTF">2014-06-12T15:13:30Z</dcterms:created>
  <dcterms:modified xsi:type="dcterms:W3CDTF">2023-09-14T08:41:10Z</dcterms:modified>
  <cp:category/>
  <cp:version/>
  <cp:contentType/>
  <cp:contentStatus/>
</cp:coreProperties>
</file>